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howInkAnnotation="0" codeName="ThisWorkbook"/>
  <mc:AlternateContent xmlns:mc="http://schemas.openxmlformats.org/markup-compatibility/2006">
    <mc:Choice Requires="x15">
      <x15ac:absPath xmlns:x15ac="http://schemas.microsoft.com/office/spreadsheetml/2010/11/ac" url="\\lyon-prive\prive\ENC\10 - PUBLICATIONS SITE INTERNET\Publications TdB MS\Page Campagne 2024\Documents\kit outils\"/>
    </mc:Choice>
  </mc:AlternateContent>
  <xr:revisionPtr revIDLastSave="0" documentId="13_ncr:1_{5289C492-475B-4431-B701-28881BC7B7D8}" xr6:coauthVersionLast="47" xr6:coauthVersionMax="47" xr10:uidLastSave="{00000000-0000-0000-0000-000000000000}"/>
  <bookViews>
    <workbookView xWindow="-120" yWindow="-120" windowWidth="29040" windowHeight="15510" tabRatio="657" xr2:uid="{00000000-000D-0000-FFFF-FFFF00000000}"/>
  </bookViews>
  <sheets>
    <sheet name="SOMMAIRE" sheetId="9" r:id="rId1"/>
    <sheet name="MODE EMPLOI" sheetId="10" r:id="rId2"/>
    <sheet name="Caract OG" sheetId="8" r:id="rId3"/>
    <sheet name="Caract ESMS" sheetId="1" r:id="rId4"/>
    <sheet name="Axe 1" sheetId="2" r:id="rId5"/>
    <sheet name="Axe 2" sheetId="3" r:id="rId6"/>
    <sheet name="Axe 3" sheetId="4" r:id="rId7"/>
    <sheet name="Axe 4" sheetId="5" r:id="rId8"/>
  </sheets>
  <definedNames>
    <definedName name="_xlnm._FilterDatabase" localSheetId="4" hidden="1">'Axe 1'!$A$3:$I$191</definedName>
    <definedName name="_xlnm._FilterDatabase" localSheetId="5" hidden="1">'Axe 2'!$A$3:$I$90</definedName>
    <definedName name="_xlnm._FilterDatabase" localSheetId="6" hidden="1">'Axe 3'!$A$3:$I$93</definedName>
    <definedName name="_xlnm._FilterDatabase" localSheetId="7" hidden="1">'Axe 4'!$A$3:$I$76</definedName>
    <definedName name="_xlnm._FilterDatabase" localSheetId="3" hidden="1">'Caract ESMS'!$A$3:$I$221</definedName>
    <definedName name="_xlnm._FilterDatabase" localSheetId="2" hidden="1">'Caract OG'!$A$3:$G$105</definedName>
    <definedName name="_xlnm.Print_Titles" localSheetId="4">'Axe 1'!$3:$3</definedName>
    <definedName name="_xlnm.Print_Titles" localSheetId="5">'Axe 2'!$3:$3</definedName>
    <definedName name="_xlnm.Print_Titles" localSheetId="6">'Axe 3'!$17:$17</definedName>
    <definedName name="_xlnm.Print_Titles" localSheetId="7">'Axe 4'!$3:$3</definedName>
    <definedName name="_xlnm.Print_Titles" localSheetId="3">'Caract ESMS'!$3:$3</definedName>
    <definedName name="_xlnm.Print_Titles" localSheetId="2">'Caract OG'!$3:$3</definedName>
    <definedName name="_xlnm.Print_Area" localSheetId="4">Tableau1[#All]</definedName>
    <definedName name="_xlnm.Print_Area" localSheetId="5">Tableau2[#All]</definedName>
    <definedName name="_xlnm.Print_Area" localSheetId="6">'Axe 3'!$B$17:$I$94</definedName>
    <definedName name="_xlnm.Print_Area" localSheetId="7">'Axe 4'!$A$3:$I$76</definedName>
    <definedName name="_xlnm.Print_Area" localSheetId="3">'Caract ESMS'!$A$1:$L$222</definedName>
    <definedName name="_xlnm.Print_Area" localSheetId="2">'Caract OG'!$A$1:$H$106</definedName>
    <definedName name="_xlnm.Print_Area" localSheetId="1">'MODE EMPLOI'!$A$1:$K$68</definedName>
    <definedName name="_xlnm.Print_Area" localSheetId="0">SOMMAIRE!$A$1:$I$27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J190" i="2"/>
  <c r="J189" i="2"/>
  <c r="J188" i="2"/>
  <c r="J187" i="2"/>
  <c r="J178" i="2"/>
  <c r="J175" i="2"/>
  <c r="J177" i="2"/>
  <c r="J176" i="2"/>
  <c r="J174" i="2"/>
  <c r="J173" i="2"/>
  <c r="K165" i="1"/>
  <c r="K167" i="1"/>
  <c r="K159" i="1"/>
  <c r="K157" i="1"/>
  <c r="K155" i="1"/>
  <c r="K15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9" i="1"/>
  <c r="K37" i="1"/>
  <c r="K199" i="1"/>
  <c r="K154" i="1"/>
  <c r="K156" i="1"/>
  <c r="K158" i="1"/>
  <c r="K18" i="1"/>
  <c r="K221" i="1"/>
  <c r="K217" i="1"/>
  <c r="K216" i="1"/>
  <c r="K215" i="1"/>
  <c r="K214" i="1"/>
  <c r="K213" i="1"/>
  <c r="K212" i="1"/>
  <c r="K211" i="1"/>
  <c r="K207" i="1"/>
  <c r="K206" i="1"/>
  <c r="K205" i="1"/>
  <c r="K204" i="1"/>
  <c r="K203" i="1"/>
  <c r="K202" i="1"/>
  <c r="K201" i="1"/>
  <c r="K198" i="1"/>
  <c r="K197" i="1"/>
  <c r="K196" i="1"/>
  <c r="K164" i="1"/>
  <c r="K163" i="1"/>
  <c r="K162" i="1"/>
  <c r="K161" i="1"/>
  <c r="K152" i="1"/>
  <c r="K151" i="1"/>
  <c r="K150" i="1"/>
  <c r="K149" i="1"/>
  <c r="K148" i="1"/>
  <c r="K147" i="1"/>
  <c r="K143" i="1"/>
  <c r="K142" i="1"/>
  <c r="K141" i="1"/>
  <c r="K140" i="1"/>
  <c r="K139" i="1"/>
  <c r="K135" i="1"/>
  <c r="K134" i="1"/>
  <c r="K133" i="1"/>
  <c r="K132" i="1"/>
  <c r="K131" i="1"/>
  <c r="K130" i="1"/>
  <c r="K129" i="1"/>
  <c r="K128" i="1"/>
  <c r="K127" i="1"/>
  <c r="K126" i="1"/>
  <c r="K125" i="1"/>
  <c r="K124" i="1"/>
  <c r="K123" i="1"/>
  <c r="K122" i="1"/>
  <c r="K121" i="1"/>
  <c r="K120" i="1"/>
  <c r="K119" i="1"/>
  <c r="K118" i="1"/>
  <c r="K117" i="1"/>
  <c r="K116" i="1"/>
  <c r="K115" i="1"/>
  <c r="K114" i="1"/>
  <c r="K113" i="1"/>
  <c r="K112" i="1"/>
  <c r="K108" i="1"/>
  <c r="K107" i="1"/>
  <c r="K106" i="1"/>
  <c r="K105" i="1"/>
  <c r="K104" i="1"/>
  <c r="K103" i="1"/>
  <c r="K102" i="1"/>
  <c r="K101" i="1"/>
  <c r="K100" i="1"/>
  <c r="K99" i="1"/>
  <c r="K98" i="1"/>
  <c r="K97" i="1"/>
  <c r="K96" i="1"/>
  <c r="K95" i="1"/>
  <c r="K94" i="1"/>
  <c r="K93" i="1"/>
  <c r="K92" i="1"/>
  <c r="K91" i="1"/>
  <c r="K90" i="1"/>
  <c r="K89" i="1"/>
  <c r="K88" i="1"/>
  <c r="K87" i="1"/>
  <c r="K86" i="1"/>
  <c r="K85" i="1"/>
  <c r="K81" i="1"/>
  <c r="K80" i="1"/>
  <c r="K79" i="1"/>
  <c r="K78" i="1"/>
  <c r="K77" i="1"/>
  <c r="K76" i="1"/>
  <c r="K75" i="1"/>
  <c r="K74" i="1"/>
  <c r="K73" i="1"/>
  <c r="K72" i="1"/>
  <c r="K71" i="1"/>
  <c r="K70" i="1"/>
  <c r="K69" i="1"/>
  <c r="K68" i="1"/>
  <c r="K67" i="1"/>
  <c r="K66" i="1"/>
  <c r="K65" i="1"/>
  <c r="K64" i="1"/>
  <c r="K62" i="1"/>
  <c r="K61" i="1"/>
  <c r="K60" i="1"/>
  <c r="K59" i="1"/>
  <c r="K58" i="1"/>
  <c r="K57" i="1"/>
  <c r="K56" i="1"/>
  <c r="K55" i="1"/>
  <c r="K54" i="1"/>
  <c r="K53" i="1"/>
  <c r="K52" i="1"/>
  <c r="K51" i="1"/>
  <c r="K50" i="1"/>
  <c r="K46" i="1"/>
  <c r="K45" i="1"/>
  <c r="K44" i="1"/>
  <c r="K43" i="1"/>
  <c r="K42" i="1"/>
  <c r="K41" i="1"/>
  <c r="K40" i="1"/>
  <c r="K39" i="1"/>
  <c r="K38" i="1"/>
  <c r="K28" i="1"/>
  <c r="K27" i="1"/>
  <c r="K26" i="1"/>
  <c r="K25" i="1"/>
  <c r="K24" i="1"/>
  <c r="K23" i="1"/>
  <c r="K15" i="1"/>
  <c r="K14" i="1"/>
  <c r="K11" i="1"/>
  <c r="K10" i="1"/>
  <c r="K9" i="1"/>
  <c r="K8" i="1"/>
  <c r="K7" i="1"/>
  <c r="K6" i="1"/>
  <c r="K17" i="1"/>
  <c r="J87" i="3"/>
  <c r="J86" i="3"/>
  <c r="J7" i="3"/>
  <c r="K200" i="1"/>
  <c r="K166" i="1"/>
  <c r="K160" i="1"/>
  <c r="J34" i="5" l="1"/>
  <c r="J35" i="5"/>
  <c r="J36" i="5"/>
  <c r="J37" i="5"/>
  <c r="J38" i="5"/>
  <c r="J17" i="5"/>
  <c r="J18" i="5"/>
  <c r="J44" i="2" l="1"/>
  <c r="J55" i="2"/>
  <c r="J54" i="2"/>
  <c r="J53" i="2"/>
  <c r="J52" i="2"/>
  <c r="J51" i="2"/>
  <c r="J50" i="2"/>
  <c r="J49" i="2"/>
  <c r="J48" i="2"/>
  <c r="J47" i="2"/>
  <c r="J46" i="2"/>
  <c r="J45" i="2"/>
  <c r="J43" i="2"/>
  <c r="J59" i="2"/>
  <c r="J58" i="2"/>
  <c r="J57" i="2"/>
  <c r="J56" i="2"/>
  <c r="J60" i="2"/>
  <c r="J61" i="2"/>
  <c r="J62" i="2"/>
  <c r="J63" i="2"/>
  <c r="J64" i="2"/>
  <c r="J65" i="2"/>
  <c r="J66" i="2"/>
  <c r="J67" i="2"/>
  <c r="J68" i="2"/>
  <c r="J69" i="2"/>
  <c r="J70" i="2"/>
  <c r="J71" i="2"/>
  <c r="J72" i="2"/>
  <c r="J73" i="2"/>
  <c r="J74" i="2"/>
  <c r="J75" i="2"/>
  <c r="J76" i="2"/>
  <c r="J77" i="2"/>
  <c r="J78" i="2"/>
  <c r="J79" i="2"/>
  <c r="J80" i="2"/>
  <c r="J153" i="2" l="1"/>
  <c r="J152" i="2"/>
  <c r="J151" i="2"/>
  <c r="J150" i="2"/>
  <c r="J149" i="2"/>
  <c r="J148" i="2"/>
  <c r="J147" i="2"/>
  <c r="J146" i="2"/>
  <c r="J145" i="2"/>
  <c r="J76" i="5" l="1"/>
  <c r="J74" i="5"/>
  <c r="J73" i="5"/>
  <c r="J72" i="5"/>
  <c r="J71" i="5"/>
  <c r="J69" i="5"/>
  <c r="J67" i="5"/>
  <c r="J63" i="5"/>
  <c r="J62" i="5"/>
  <c r="J61" i="5"/>
  <c r="J60" i="5"/>
  <c r="J59" i="5"/>
  <c r="J58" i="5"/>
  <c r="J57" i="5"/>
  <c r="J56" i="5"/>
  <c r="J55" i="5"/>
  <c r="J54" i="5"/>
  <c r="J52" i="5"/>
  <c r="J51" i="5"/>
  <c r="J50" i="5"/>
  <c r="J49" i="5"/>
  <c r="J48" i="5"/>
  <c r="J46" i="5"/>
  <c r="J45" i="5"/>
  <c r="J44" i="5"/>
  <c r="J43" i="5"/>
  <c r="J39" i="5"/>
  <c r="J33" i="5"/>
  <c r="J32" i="5"/>
  <c r="J31" i="5"/>
  <c r="J30" i="5"/>
  <c r="J28" i="5"/>
  <c r="J27" i="5"/>
  <c r="J26" i="5"/>
  <c r="J25" i="5"/>
  <c r="J24" i="5"/>
  <c r="J23" i="5"/>
  <c r="J22" i="5"/>
  <c r="J21" i="5"/>
  <c r="J19" i="5"/>
  <c r="J16" i="5"/>
  <c r="J14" i="5"/>
  <c r="J13" i="5"/>
  <c r="J12" i="5"/>
  <c r="J11" i="5"/>
  <c r="J9" i="5"/>
  <c r="J8" i="5"/>
  <c r="J7" i="5"/>
  <c r="J70" i="4"/>
  <c r="J69" i="4"/>
  <c r="J68" i="4"/>
  <c r="J67"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4" i="4"/>
  <c r="J13" i="4"/>
  <c r="J12" i="4"/>
  <c r="J11" i="4"/>
  <c r="J10" i="4"/>
  <c r="J9" i="4"/>
  <c r="J8" i="4"/>
  <c r="J7" i="4"/>
  <c r="J90"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3" i="3"/>
  <c r="J32" i="3"/>
  <c r="J31" i="3"/>
  <c r="J30" i="3"/>
  <c r="J29" i="3"/>
  <c r="J28" i="3"/>
  <c r="J27" i="3"/>
  <c r="J26" i="3"/>
  <c r="J25" i="3"/>
  <c r="J24" i="3"/>
  <c r="J23" i="3"/>
  <c r="J18" i="3"/>
  <c r="J17" i="3"/>
  <c r="J16" i="3"/>
  <c r="J15" i="3"/>
  <c r="J14" i="3"/>
  <c r="J13" i="3"/>
  <c r="J12" i="3"/>
  <c r="J11" i="3"/>
  <c r="J10" i="3"/>
  <c r="J9" i="3"/>
  <c r="J8" i="3"/>
  <c r="J182" i="2"/>
  <c r="J181" i="2"/>
  <c r="J180" i="2"/>
  <c r="J179" i="2"/>
  <c r="J172" i="2"/>
  <c r="J171" i="2"/>
  <c r="J170" i="2"/>
  <c r="J163" i="2"/>
  <c r="J162" i="2"/>
  <c r="J157" i="2"/>
  <c r="J156" i="2"/>
  <c r="J155" i="2"/>
  <c r="J141" i="2"/>
  <c r="J140" i="2"/>
  <c r="J139" i="2"/>
  <c r="J134" i="2"/>
  <c r="J133" i="2"/>
  <c r="J132" i="2"/>
  <c r="J131" i="2"/>
  <c r="J130" i="2"/>
  <c r="J129" i="2"/>
  <c r="J128" i="2"/>
  <c r="J127" i="2"/>
  <c r="J126" i="2"/>
  <c r="J125" i="2"/>
  <c r="J124" i="2"/>
  <c r="J123" i="2"/>
  <c r="J122" i="2"/>
  <c r="J121" i="2"/>
  <c r="J120" i="2"/>
  <c r="J119" i="2"/>
  <c r="J95" i="2"/>
  <c r="J94" i="2"/>
  <c r="J93" i="2"/>
  <c r="J92" i="2"/>
  <c r="J91" i="2"/>
  <c r="J90" i="2"/>
  <c r="J89" i="2"/>
  <c r="J88" i="2"/>
  <c r="J87" i="2"/>
  <c r="J86" i="2"/>
  <c r="J85" i="2"/>
  <c r="J84" i="2"/>
  <c r="J83" i="2"/>
  <c r="J82" i="2"/>
  <c r="J81" i="2"/>
  <c r="J35" i="2"/>
  <c r="J37" i="2"/>
  <c r="J38" i="2"/>
  <c r="J39" i="2"/>
  <c r="J40" i="2"/>
  <c r="J41" i="2"/>
  <c r="J42" i="2"/>
  <c r="J36" i="2"/>
  <c r="J34" i="2"/>
  <c r="J33" i="2"/>
  <c r="J32" i="2"/>
  <c r="J31" i="2"/>
  <c r="J30" i="2"/>
  <c r="J29" i="2"/>
  <c r="J28" i="2"/>
  <c r="J27" i="2"/>
  <c r="J26" i="2"/>
  <c r="J25" i="2"/>
  <c r="J24" i="2"/>
  <c r="J23" i="2"/>
  <c r="J22" i="2"/>
  <c r="J21" i="2"/>
  <c r="J20" i="2"/>
  <c r="J19" i="2"/>
  <c r="J18" i="2"/>
  <c r="J17" i="2"/>
  <c r="J16" i="2"/>
  <c r="J15" i="2"/>
  <c r="J14" i="2"/>
  <c r="J13" i="2"/>
  <c r="J12" i="2"/>
  <c r="J11" i="2"/>
  <c r="J9" i="2"/>
  <c r="J8" i="2"/>
  <c r="J7" i="2"/>
  <c r="J96" i="2" l="1"/>
  <c r="J97" i="2"/>
  <c r="J98" i="2"/>
  <c r="J103" i="2"/>
  <c r="J104" i="2"/>
  <c r="J105" i="2"/>
  <c r="J106" i="2"/>
  <c r="J107" i="2"/>
  <c r="J108" i="2"/>
  <c r="J109" i="2"/>
  <c r="J110" i="2"/>
  <c r="J111" i="2"/>
  <c r="J112" i="2"/>
  <c r="J113" i="2"/>
  <c r="J114" i="2"/>
  <c r="J142" i="2"/>
  <c r="J143" i="2"/>
  <c r="J144" i="2"/>
  <c r="J158" i="2"/>
  <c r="J159" i="2"/>
  <c r="J160" i="2"/>
  <c r="K49" i="1" l="1"/>
  <c r="K48" i="1"/>
  <c r="K47" i="1"/>
  <c r="K33" i="1"/>
  <c r="K32" i="1"/>
  <c r="K31" i="1"/>
  <c r="K30" i="1"/>
  <c r="K29" i="1"/>
  <c r="K13" i="1"/>
  <c r="K12" i="1"/>
  <c r="J92" i="4"/>
  <c r="J91" i="4"/>
  <c r="J90" i="4"/>
  <c r="J89" i="4"/>
  <c r="J88" i="4"/>
  <c r="J87" i="4"/>
  <c r="J86" i="4"/>
  <c r="J85" i="4"/>
  <c r="J84" i="4"/>
  <c r="J83" i="4"/>
  <c r="J82" i="4"/>
  <c r="J81" i="4"/>
  <c r="J80" i="4"/>
  <c r="J79" i="4"/>
  <c r="J78" i="4"/>
  <c r="J77" i="4"/>
  <c r="J76" i="4"/>
  <c r="J75" i="4"/>
  <c r="J186" i="2"/>
  <c r="J185" i="2"/>
  <c r="J184" i="2"/>
  <c r="J183" i="2"/>
  <c r="K63" i="1"/>
</calcChain>
</file>

<file path=xl/sharedStrings.xml><?xml version="1.0" encoding="utf-8"?>
<sst xmlns="http://schemas.openxmlformats.org/spreadsheetml/2006/main" count="3461" uniqueCount="1201">
  <si>
    <t>Réponses associées</t>
  </si>
  <si>
    <t>Atypies</t>
  </si>
  <si>
    <t>Données de caractérisation ESMS</t>
  </si>
  <si>
    <t>Identification de l'ESMS</t>
  </si>
  <si>
    <t>Discipline</t>
  </si>
  <si>
    <t>Mode de fonctionnement</t>
  </si>
  <si>
    <t>Clientèle</t>
  </si>
  <si>
    <t xml:space="preserve">Date de délivrance </t>
  </si>
  <si>
    <t>Sources de financement</t>
  </si>
  <si>
    <t>- Etat
- Assurance maladie
- CD</t>
  </si>
  <si>
    <t>Indiquez les acteurs qui financent votre ESMS.</t>
  </si>
  <si>
    <t xml:space="preserve">- M21
- M22
- M22 bis
- Plan comptable général
- Autre </t>
  </si>
  <si>
    <t>Nomenclature comptable applicable</t>
  </si>
  <si>
    <t>Précisez la nomenclature comptable à laquelle votre établissement / service est soumis.</t>
  </si>
  <si>
    <t>Option tarifaire</t>
  </si>
  <si>
    <t>Modalités de tarification</t>
  </si>
  <si>
    <t>Date de délivrance de l'autorisation liée à l'activité principale</t>
  </si>
  <si>
    <t>Date d'ouverture de la structure</t>
  </si>
  <si>
    <t>tarif global
tarif partiel</t>
  </si>
  <si>
    <t>Indiquez  l'option tarifaire de votre établissement.</t>
  </si>
  <si>
    <t>EHPAD</t>
  </si>
  <si>
    <t>GMPs - 
- avec PUI
- sans PUI
Hors GMPs - 
- avec PUI
- sans PUI</t>
  </si>
  <si>
    <t>Veuillez préciser la date de délivrance de l'autorisation de l'activité principale</t>
  </si>
  <si>
    <t>EHPAD + SSIAD + SPASAD</t>
  </si>
  <si>
    <t>Contractualisation</t>
  </si>
  <si>
    <t>Date d'entrée en vigueur du CPOM</t>
  </si>
  <si>
    <t>Date d'échéance du CPOM</t>
  </si>
  <si>
    <t>Partenaires signataires du CPOM</t>
  </si>
  <si>
    <t xml:space="preserve">Date de signature du dernier avenant (si avenant) </t>
  </si>
  <si>
    <t>Date d'échéance du dernier avenant (si avenant)</t>
  </si>
  <si>
    <t>Signature d'une convention tripartite (ESMS, ARS et CD)</t>
  </si>
  <si>
    <t>Date de signature de la convention tripartite</t>
  </si>
  <si>
    <t>- OUI
- NON
- NON CONCERNE</t>
  </si>
  <si>
    <t>Condition</t>
  </si>
  <si>
    <t>Veuillez indiquer si vous disposez d'un CPOM en vigueur.</t>
  </si>
  <si>
    <t>si q14 = OUI</t>
  </si>
  <si>
    <t>- ARS 
- CD
- DGCS</t>
  </si>
  <si>
    <t>Indiquez les partenaires ayant signé le CPOM de votre ESMS.</t>
  </si>
  <si>
    <t>Si votre établissement est signataire d'un avenant à la convention tripartite ou au CPOM, indiquez la date de signature du dernier avenant</t>
  </si>
  <si>
    <t>Si votre établissement est signataire d'un avenant à la convention tripartite ou au CPOM, indiquez la date d'échéance de cet avenant</t>
  </si>
  <si>
    <t>- OUI
- NON</t>
  </si>
  <si>
    <t>si q18 = OUI</t>
  </si>
  <si>
    <t>Veuillez indiquer si vous disposez d'une convention tripartite en vigueur.</t>
  </si>
  <si>
    <t>Date d'échéance de la convention tripartite</t>
  </si>
  <si>
    <t>Fonctionnement</t>
  </si>
  <si>
    <t xml:space="preserve">Nombre de lits et places en accueil ou hébergement permanent </t>
  </si>
  <si>
    <t>Nombre de lits et places en accueil/hébergement temporaire</t>
  </si>
  <si>
    <t>min: 0 max: 500</t>
  </si>
  <si>
    <t>Nombre de places en accueil de jour</t>
  </si>
  <si>
    <t xml:space="preserve">Nombre de  places habilitées à l'aide sociale </t>
  </si>
  <si>
    <t>Nombre de  places habilitées à l'aide sociale départementale à l'hébergement</t>
  </si>
  <si>
    <t>Nombre de séances/actes financés sur l'année</t>
  </si>
  <si>
    <t xml:space="preserve">Nombre de jours d'ouverture dans l'année de chacun des différents modes de prise en charge ou d’accueil (en jours calendaires) </t>
  </si>
  <si>
    <t>min: 0 max: 100</t>
  </si>
  <si>
    <t>min: 10 max: 30000</t>
  </si>
  <si>
    <t>Unité 1</t>
  </si>
  <si>
    <t>Unité  2</t>
  </si>
  <si>
    <t>Unité 3</t>
  </si>
  <si>
    <t>Indiquez la nature de l'activité de l'unité</t>
  </si>
  <si>
    <t>Indiquez le nombre de jours où l'unité est ouverte dans l'année.
En nombre de jours calendaires.</t>
  </si>
  <si>
    <t>Si selection d'un mode de prise en charge ou d'accueil à q839</t>
  </si>
  <si>
    <t>Si selection d'un mode de prise en charge ou d'accueil à q923</t>
  </si>
  <si>
    <t>Si selection d'un mode de prise en charge ou d'accueil à q924</t>
  </si>
  <si>
    <t>Unité 4</t>
  </si>
  <si>
    <t>Modalités d'organisation de l'hébergement temporaire et/ou de l'accueil de jour</t>
  </si>
  <si>
    <t>Outils Loi 2002-2</t>
  </si>
  <si>
    <t>- Accueil de jour semaine
- Accueil de nuit semaine 
- Accueil de jour week-end
- Accueil de nuit week-end
- Non concerné</t>
  </si>
  <si>
    <t>Précisez les modalités d'organisation de votre hébergement temporaire et/ou de votre accueil de jour</t>
  </si>
  <si>
    <t>si q60 = OUI</t>
  </si>
  <si>
    <t>Qualité et gestion des risques</t>
  </si>
  <si>
    <t xml:space="preserve">Critères d'admission: Les critères d'admission dans l'établissement ou le service sont formalisés dans le projet d'établissement ou de service </t>
  </si>
  <si>
    <t>Formalisation de la démarche de gestion des risques et de lutte contre la maltraitance</t>
  </si>
  <si>
    <t>Démarche de certification complémentaire</t>
  </si>
  <si>
    <t xml:space="preserve">Si démarche de certification complémentaire, selon quel référentiel? </t>
  </si>
  <si>
    <t>Si démarche de certification, à quelle date a-t-elle été obtenue ?</t>
  </si>
  <si>
    <t>Si démarche de certification, sur quelles fonctions ?</t>
  </si>
  <si>
    <t xml:space="preserve">Veuillez préciser le référentiel de certification utilisé </t>
  </si>
  <si>
    <t>Veuillez préciser la date de délivrance de cette certification</t>
  </si>
  <si>
    <t>- Définir la stratégie (objectifs, politique, projets des ESMS,…)
- Gérer les ressources budgétaires
- Gérer les ressources comptables et financières
- Gérer la paye
- Gérer les ressources humaines
- Gérer la formation
- Gérer le système d'information
- Gérer la politique de communication
- Gérer la politique qualité / gestion des risques
- Gérer le patrimoine
- Gérer les contrats et les marchés publics
- Animer/ soutenir les équipes</t>
  </si>
  <si>
    <t>-  Gérer l’admission et l’accueil des personnes
- Assurer une coordination pluridisciplinaire de l’accompagnement
- Assurer la communication vis-à-vis de la famille de la personne accompagnée
- Organiser la sortie / la fin de l'accompagnement de la personne</t>
  </si>
  <si>
    <t>- Gérer la blanchisserie / lingerie
- Gérer la restauration
- Gérer les transports
- Gérer le nettoyage / les déchets
- Gérer les approvisionnements / les stocks
- Gérer la maintenance
- Gérer l’entretien (intérieur / extérieur)
- Gérer la logistique</t>
  </si>
  <si>
    <t>Le cas échéant, veuillez préciser les fonctions ayant fait l'objet de certification.</t>
  </si>
  <si>
    <t xml:space="preserve">Prestations directes délivrées par l'ESMS : prestations de soins et d'accompagnement </t>
  </si>
  <si>
    <t xml:space="preserve">Prestations de soins, de maintien et de développement des capacités fonctionnellles </t>
  </si>
  <si>
    <t xml:space="preserve">Soins somatiques et psychiques </t>
  </si>
  <si>
    <t xml:space="preserve">-ESMS n'est pas concerné
-ESMS n'a pas réalisé en N-1
-ESMS a réalisé en N-1 de manière régulière 
-ESMS a réalisé en N-1 de manière exceptionnelle/ponctuelle </t>
  </si>
  <si>
    <t xml:space="preserve">-En interne à l'ESMS 
- De manière externalisée 
- De manière mutualisée  dans le cadre d'une coopération formalisée (convention,  GIP, GIE, GCS, GCSMS, GHT…)
- De manière mutualisée en interne à l'OG </t>
  </si>
  <si>
    <t>Si q927 =  "A réalisé en n-1"</t>
  </si>
  <si>
    <t xml:space="preserve">Rééducation et réadaptation fonctionnelle </t>
  </si>
  <si>
    <t>Si q929 =  "A réalisé en n-1"</t>
  </si>
  <si>
    <t>Prestations en matière d'autonomie</t>
  </si>
  <si>
    <t>Si q931 =  "A réalisé en n-1"</t>
  </si>
  <si>
    <t xml:space="preserve">Prestations pour la participation sociale </t>
  </si>
  <si>
    <t>Accompagnements pour exercer ses droits</t>
  </si>
  <si>
    <t>Si q933 =  "A réalisé en n-1"</t>
  </si>
  <si>
    <t xml:space="preserve">Accompagnements au logement </t>
  </si>
  <si>
    <t>Si q935 =  "A réalisé en n-1"</t>
  </si>
  <si>
    <t xml:space="preserve">Accompagnements pour exercer ses rôles sociaux </t>
  </si>
  <si>
    <t>Si q937 =  "A réalisé en n-1"</t>
  </si>
  <si>
    <t xml:space="preserve">Accompagnements pour participer à la vie sociale </t>
  </si>
  <si>
    <t>Si q939 =  "A réalisé en n-1"</t>
  </si>
  <si>
    <t xml:space="preserve">Accompagnement en matière de ressources et d'autogestion </t>
  </si>
  <si>
    <t xml:space="preserve">Les prestations sont réalisées </t>
  </si>
  <si>
    <t xml:space="preserve">-De manière diurne exclusivement 
-De manière nocturne exclusivement 
-De manière diurne et nocturne </t>
  </si>
  <si>
    <t xml:space="preserve">Prestations indirectes délivrées par l'ESMS: pilotage et fonctions support </t>
  </si>
  <si>
    <t>Si q941 =  "A réalisé en n-1"</t>
  </si>
  <si>
    <t xml:space="preserve">Fonctions gérer, manager, coopérer </t>
  </si>
  <si>
    <t>Gestion des ressources humaines</t>
  </si>
  <si>
    <t xml:space="preserve">Information et communication </t>
  </si>
  <si>
    <t xml:space="preserve">Qualité et sécurité </t>
  </si>
  <si>
    <t xml:space="preserve">-ESMS pas concerné
-ESMS n'a pas réalisé en N-1
-ESMS a réalisé en N-1 de manière régulière 
-ESMS a réalisé en N-1 de manière exceptionnelle/ponctuelle </t>
  </si>
  <si>
    <t>Si q944 =  "A réalisé en n-1"</t>
  </si>
  <si>
    <t>Si q946 =  "A réalisé en n-1"</t>
  </si>
  <si>
    <t>Si q948 =  "A réalisé en n-1"</t>
  </si>
  <si>
    <t>Si q950 =  "A réalisé en n-1"</t>
  </si>
  <si>
    <t>Relations avec le territoire</t>
  </si>
  <si>
    <t>Si q952 =  "A réalisé en n-1"</t>
  </si>
  <si>
    <t>Transports liés à gérer, manager, coopérer</t>
  </si>
  <si>
    <t>Si q1024 =  "A réalisé en n-1"</t>
  </si>
  <si>
    <t>Fonctions logistiques</t>
  </si>
  <si>
    <t xml:space="preserve">Fournir des repas </t>
  </si>
  <si>
    <t>Si q954 =  "A réalisé en n-1"</t>
  </si>
  <si>
    <t xml:space="preserve">Entretenir le linge </t>
  </si>
  <si>
    <t>Si q956 =  "A réalisé en n-1"</t>
  </si>
  <si>
    <t xml:space="preserve">Transports liés au projet individuel </t>
  </si>
  <si>
    <t>Si q958 =  "A réalisé en n-1"</t>
  </si>
  <si>
    <t>Si q1026 =  "A réalisé en n-1"</t>
  </si>
  <si>
    <t>Transports des biens et matériels liés à la restauration et à l'entretien du linge</t>
  </si>
  <si>
    <t>Ressources humaines</t>
  </si>
  <si>
    <t xml:space="preserve">Ressources matérielles </t>
  </si>
  <si>
    <t>Démarche formalisée de gestion prévisionnelle des métiers et des compétences</t>
  </si>
  <si>
    <t>Organisation comprenant un pool de remplacement</t>
  </si>
  <si>
    <t>- OUI
- NON
- EN COURS</t>
  </si>
  <si>
    <t>Votre établissement / service s'inscrit-il dans une démarche de gestion prévisionnelle des métiers et des compétences ?
Veuillez répondre "oui" si votre établissement a engagé les actions suivantes :
- Démarche d’évaluation mise en œuvre (entretien annuel avec fixation d’objectifs et recueil des besoins de formation)
- Fiches de postes formalisées
- Outils de suivi des effectifs élaborés (tableaux de bord de suivi et pyramide des âges par catégorie professionnelle)
- Démarche GPEC formalisée (inscrite dans le projet d’établissement, le projet social ou un document spécifique).
- Plan de formation annuel formalisé</t>
  </si>
  <si>
    <t>Indiquez si votre établissement / service a constitué une équipe de remplacement en cas d'absence des titulaires (congés maladie, RTT, repos compensateurs,…)</t>
  </si>
  <si>
    <t>Fonction publique / convention collective</t>
  </si>
  <si>
    <t>Précisez la fonction publique / convention collective la plus représentée au sein de votre ESMS</t>
  </si>
  <si>
    <t xml:space="preserve">Nature du diplôme du directeur </t>
  </si>
  <si>
    <t>Veuillez indiquer la nature du diplôme le plus élevé obtenu par le directeur de votre ESMS.</t>
  </si>
  <si>
    <t>Etablissement mono-site</t>
  </si>
  <si>
    <t>Indiquez si votre ESMS est implanté sur un seul et même site géographique</t>
  </si>
  <si>
    <t>Etablissement mono-bâtiment</t>
  </si>
  <si>
    <t>Indiquez si votre ESMS est composé d'un seul et même bâtiment</t>
  </si>
  <si>
    <t>Nature du droit d'occupation du ou des bâtiment(s)</t>
  </si>
  <si>
    <t>Si tous vos ESMS ne sont pas soumis au même statut en matière de droit d'occupation, répondez en ne considérant que le bâtiment qui accueille la part la plus importante de votre activité</t>
  </si>
  <si>
    <t>Superficie des locaux en m2</t>
  </si>
  <si>
    <t>Veuillez préciser la surface hors œuvre nette (SHON) de vos locaux (surface réservée/propre à votre établissement et surface partagé).</t>
  </si>
  <si>
    <t>Superficie des terrains hors emprise foncière en m2</t>
  </si>
  <si>
    <t>Veuillez préciser, en m2, la superficie de vos terrains hors emprise foncière. L'emprise foncière correspond à la surface au sol de l'ensemble des bâtiments.</t>
  </si>
  <si>
    <t>min:0 max:&lt;= Nombre de lits et places installés au 31/12 en hebergement temporaire et permanent  (Q25 + Q28)</t>
  </si>
  <si>
    <t>Organisation des transports</t>
  </si>
  <si>
    <t>- EN INTERNE 
- EN EXTERNE
- MIXTE</t>
  </si>
  <si>
    <t>Indiquez le nombre de véhicules adaptés dont dispose votre ESMS</t>
  </si>
  <si>
    <t>Si q89 = "EN INTERNE" ou "MIXTE"</t>
  </si>
  <si>
    <t>Accessibilité au transport collectif</t>
  </si>
  <si>
    <t>Veuillez indiquer si votre ESMS est desservi par un transport en commun.</t>
  </si>
  <si>
    <t>Plateau technique / Equipement en propre</t>
  </si>
  <si>
    <t>Veuillez préciser l'équipement dont dispose votre ESMS.</t>
  </si>
  <si>
    <t>Partenariats, conventions et coopérations</t>
  </si>
  <si>
    <t>Signature de la convention Plan Bleu</t>
  </si>
  <si>
    <t>Votre ESMS a-t-il conclu une ou plusieurs convention(s) plan bleu avec un établissement sanitaire ?</t>
  </si>
  <si>
    <t>Précisez la raison sociale de vos partenaires à la convention plan bleu (= la dénomination des partenaires) .</t>
  </si>
  <si>
    <t>Si q105 = OUI</t>
  </si>
  <si>
    <t>Votre ESMS a-t-il conclu un ou plusieurs partenariat(s) avec des réseaux de santé ?</t>
  </si>
  <si>
    <t xml:space="preserve">Conventions avec des équipes mobiles </t>
  </si>
  <si>
    <t>- EQUIPE MOBILE DE SOINS PALLIATIFS
- EQUIPE MOBILE GERIATRIQUE
- EQUIPE MOBILE PSYCHO-GERIATRIQUE
- EQUIPE DE SECTEUR PSYCHIATRIQUE
- AUCUNE</t>
  </si>
  <si>
    <t>Indiquez si votre ESMS a conclu des conventions avec des équipes mobiles.</t>
  </si>
  <si>
    <t xml:space="preserve">Coopération inter-établissements </t>
  </si>
  <si>
    <t>Précisez les modes de coopération dans lesquels ESMS est intégré.</t>
  </si>
  <si>
    <t>Convention avec l'éducation nationale</t>
  </si>
  <si>
    <t>Démarche d'évaluation interne et d'évaluation externe au sein de l'ESMS</t>
  </si>
  <si>
    <t>Commentaires et remarques</t>
  </si>
  <si>
    <t>Mission d'appui-ressource sur le territoire</t>
  </si>
  <si>
    <t>-OUI
-NON</t>
  </si>
  <si>
    <t>-Expertise -conseil et mise à disposition de temps de personnel auprès d'autres structures médico-sociales, équipe-relai handicap rare, structures de droit commun et autres organismes
-Participation à la formation de professionnels (formations qualifiantes) hors participation à des jury d'examens 
-Actions de sensibilisation auprès des professionnels ou tout public
-Mise à disposition /prêts de matériel spécifique
-Autres</t>
  </si>
  <si>
    <t>Si q962 = OUI</t>
  </si>
  <si>
    <t>Si q963 = "AUTRES"</t>
  </si>
  <si>
    <t>Renseignez ici les principaux commentaires et remarques sur les données renseignées dans cette page.</t>
  </si>
  <si>
    <t>Axe n°1 - Prestations de soins et d’accompagnement pour les personnes</t>
  </si>
  <si>
    <t>Les profils des personnes accompagnées correspondent-ils aux missions de l'ESMS ?</t>
  </si>
  <si>
    <t>Niveau 1 : Dialogue</t>
  </si>
  <si>
    <t>x</t>
  </si>
  <si>
    <t>0-100</t>
  </si>
  <si>
    <t>Nombre total de personnes accompagnées sur l’année</t>
  </si>
  <si>
    <t>max 30</t>
  </si>
  <si>
    <t xml:space="preserve"> Niveau 2 : Clés d'analyse</t>
  </si>
  <si>
    <t>min 0</t>
  </si>
  <si>
    <t>Nombre de personnes GIR 1 (correspondant au dernier GMP connu)</t>
  </si>
  <si>
    <t>Nombre de personnes GIR 2 (correspondant au dernier GMP connu)</t>
  </si>
  <si>
    <t>Nombre de personnes GIR 3 (correspondant au dernier GMP connu)</t>
  </si>
  <si>
    <t>Nombre de personnes GIR 4 (correspondant au dernier GMP connu)</t>
  </si>
  <si>
    <t>Nombre de personnes GIR 5 (correspondant au dernier GMP connu)</t>
  </si>
  <si>
    <t>Nombre de personnes GIR 6 (correspondant au dernier GMP connu)</t>
  </si>
  <si>
    <t>Déficiences intellectuelles</t>
  </si>
  <si>
    <t>Autisme et autres TED</t>
  </si>
  <si>
    <t>Troubles du langage et des apprentissages</t>
  </si>
  <si>
    <t>Déficiences auditives</t>
  </si>
  <si>
    <t>Déficiences motrices</t>
  </si>
  <si>
    <t>Cérébro-lésions</t>
  </si>
  <si>
    <t>Polyhandicap</t>
  </si>
  <si>
    <t>Diagnostics en cours</t>
  </si>
  <si>
    <t>Autres types de déficiences</t>
  </si>
  <si>
    <t>Nombre de personnes présentant une déficience intellectuelle à titre principal</t>
  </si>
  <si>
    <t>Nombre de personnes présentant une déficience intellectuelle à titre associé</t>
  </si>
  <si>
    <t>Nombre de personnes atteintes d'autisme et d'autres TED à titre principal</t>
  </si>
  <si>
    <t>Nombre de personnes atteintes d'autisme et d'autres TED à titre associé</t>
  </si>
  <si>
    <t>Troubles psychiques</t>
  </si>
  <si>
    <t>Nombre de personnes présentant des troubles psychiques à titre principal</t>
  </si>
  <si>
    <t>Nombre de personnes présentant des troubles psychiques à titre associé</t>
  </si>
  <si>
    <t>Nombre de personnes présentant des troubles du langage et des apprentissages à titre principal</t>
  </si>
  <si>
    <t>Nombre de personnes présentant des troubles du langage et des apprentissages à titre associé</t>
  </si>
  <si>
    <t>Nombre de personnes présentant des déficiences auditives à titre principal</t>
  </si>
  <si>
    <t>Nombre de personnes présentant des déficiences auditives à titre associé</t>
  </si>
  <si>
    <t>Déficiences visuelles</t>
  </si>
  <si>
    <t>Nombre de personnes présentant des déficiences visuelles à titre principal</t>
  </si>
  <si>
    <t>Nombre de personnes présentant des déficiences visuelles à titre associé</t>
  </si>
  <si>
    <t>Nombre de personnes présentant des déficiences motrices à titre principal</t>
  </si>
  <si>
    <t>Nombre de personnes présentant des déficiences motrices à titre associé</t>
  </si>
  <si>
    <t>Nombre de personnes cérébro-lésées à titre principal</t>
  </si>
  <si>
    <t>Nombre de personnes cérébro-lésées à titre associé</t>
  </si>
  <si>
    <t>Nombre de personnes polyhandicapées</t>
  </si>
  <si>
    <t>Nombre de personnes en cours de diagnostic</t>
  </si>
  <si>
    <t>Nombre de personnes présentant d'autres types des déficiences à titre principal</t>
  </si>
  <si>
    <t>Nombre de personnes présentant d'autres types des déficiences à titre associé</t>
  </si>
  <si>
    <t>Dont Nombre de personnes bénéficiant d’une Mesure d'Accompagnement Social Personnalisé</t>
  </si>
  <si>
    <t xml:space="preserve">Dont Nombre de personnes bénéficiant d’une Mesure d'Accompagnement Judiciaire </t>
  </si>
  <si>
    <t>Dont Nombre de personnes bénéficiant d’une sauvegarde de justice</t>
  </si>
  <si>
    <t>Dont Nombre de personnes bénéficiant d’une mesure de curatelle</t>
  </si>
  <si>
    <t>Dont Nombre de personnes bénéficiant d’une mesure de tutelle</t>
  </si>
  <si>
    <t>Dont Nombre de personnes bénéficiant d'une autre mesure de protection</t>
  </si>
  <si>
    <t>Nombre de personnes ne bénéficiant pas d'une mesure de protection</t>
  </si>
  <si>
    <t xml:space="preserve">Dont Nombre d'enfants bénéficiant d'une mesure de protection judiciaire </t>
  </si>
  <si>
    <t>Dont Nombre d'enfants bénéficiant d'une mesure de protection administrative</t>
  </si>
  <si>
    <t>Nombre de bénéficiaires de l'aide sociale départementale à l'hébergement au 31.12</t>
  </si>
  <si>
    <t>Nombre de places habilitées à l’aide sociale départementale à l’hébergement</t>
  </si>
  <si>
    <t>Quelle est la charge en soins et en accompagnement pour l’ESMS ?</t>
  </si>
  <si>
    <t>GMP (correspondant au dernier GMP validé)</t>
  </si>
  <si>
    <t>Date de validation du dernier score moyen dépendance GMP</t>
  </si>
  <si>
    <t>70-1000</t>
  </si>
  <si>
    <t>GMP (correspondant au dernier GMP connu)</t>
  </si>
  <si>
    <t>Date du dernier score moyen dépendance GMP connu</t>
  </si>
  <si>
    <t>PMP (correspondant au dernier PMP validé)</t>
  </si>
  <si>
    <t>Date de validation du dernier score moyen soins requis PMP</t>
  </si>
  <si>
    <t>PMP (correspondant au dernier PMP connu)</t>
  </si>
  <si>
    <t>Date du dernier PMP connu</t>
  </si>
  <si>
    <t>Quel est le positionnement de l'ESMS dans le parcours de la personne accompagnée ?</t>
  </si>
  <si>
    <t>Nombre de personnes accompagnées dans l'effectif au 31.12 provenant d'un établissement de santé</t>
  </si>
  <si>
    <t>Nombre de personnes accompagnées dans l'effectif au 31.12 provenant d'un établissement médico-social (hors centres de consultations ambulatoires et services à domicile)</t>
  </si>
  <si>
    <t>Nombre de personnes accompagnées dans l'effectif au 31.12 dont la provenance n'est pas connue</t>
  </si>
  <si>
    <t>Nombre de sorties pour retour à domicile ou milieu ordinaire avec ou sans accompagnement par un service médico-social de type SSIAD, SAMSAH, SESSAD</t>
  </si>
  <si>
    <t>Nombre de sorties par réorientation vers un autre établissement médico-social</t>
  </si>
  <si>
    <t xml:space="preserve">Nombre de sortie vers une destination inconnue/motif (autre que décès, hospitalisation, retour au domicile ou milieu ordinaire, réorientation) </t>
  </si>
  <si>
    <t>Nombre de sorties par décès sur l'année (décès survenus au sein de l'ESMS)</t>
  </si>
  <si>
    <t>Nombre de sorties par hospitalisation</t>
  </si>
  <si>
    <t>Nombre de jours d'hospitalisation complète (hors consultations/séances)</t>
  </si>
  <si>
    <t>max 4</t>
  </si>
  <si>
    <t>&lt;=q156</t>
  </si>
  <si>
    <t>Quel est le niveau d’activité de l'ESMS ?</t>
  </si>
  <si>
    <t xml:space="preserve">Nombre d'actes/séances  réalisés </t>
  </si>
  <si>
    <t>Nombre d'actes/séances  financés</t>
  </si>
  <si>
    <t>Le nombre de journée théorique n’est pas le nombre de journée d’ouverture.</t>
  </si>
  <si>
    <t>min 200</t>
  </si>
  <si>
    <t>Niveau 2 : Clés d'analyse</t>
  </si>
  <si>
    <t>0-365</t>
  </si>
  <si>
    <t>max 100</t>
  </si>
  <si>
    <t xml:space="preserve">Nombre d’absences des personnes accompagnées dans l’effectif au 31.12 </t>
  </si>
  <si>
    <t>max 40</t>
  </si>
  <si>
    <t>q321</t>
  </si>
  <si>
    <t>Quelle est la dynamique de rotation des places au sein de l'ESMS ?</t>
  </si>
  <si>
    <t xml:space="preserve">min 0 </t>
  </si>
  <si>
    <t>max 120</t>
  </si>
  <si>
    <t>&lt;=q168</t>
  </si>
  <si>
    <t>847</t>
  </si>
  <si>
    <t>848</t>
  </si>
  <si>
    <t>849</t>
  </si>
  <si>
    <t>850</t>
  </si>
  <si>
    <t>851</t>
  </si>
  <si>
    <t>852</t>
  </si>
  <si>
    <t>853</t>
  </si>
  <si>
    <t>854</t>
  </si>
  <si>
    <t>max 300</t>
  </si>
  <si>
    <t>Axe n°2 - Ressources humaines</t>
  </si>
  <si>
    <t>Quelle est l’importance de la contribution des partenaires externes à l’activité de l’ESMS sur le cœur de métier ?</t>
  </si>
  <si>
    <t>max 20</t>
  </si>
  <si>
    <t>&gt;=q349</t>
  </si>
  <si>
    <t>Montant du compte 6111 "Prestations à caractère médical" (en euros)</t>
  </si>
  <si>
    <t>Montant du compte 6112 "Prestations à caractère médico-social" (en euros)</t>
  </si>
  <si>
    <t>Montant du compte 6223 "Intervenants médicaux" (consultants exceptionnels) (en euros)</t>
  </si>
  <si>
    <t>Total des dépenses de personnel (groupe 2 de dépenses) (en euros)</t>
  </si>
  <si>
    <t>Montant du compte 621 "Personnel extérieur à l'établissement" en lien avec des prestataions directes (hors  compte 62111 "Personnel administratif et hôtelier" et autres personnels sans lien avec des prestations directes) (en euros)</t>
  </si>
  <si>
    <t>Montant du compte 6226 "Honoraires" en lien avec des prestations directes/Cœur de métier (en euros)</t>
  </si>
  <si>
    <t>L’organisation est-elle structurée et stable ?</t>
  </si>
  <si>
    <t>min &gt;0</t>
  </si>
  <si>
    <t>Nombre total de jours calendaires d’absence des effectifs réels (hors formation)</t>
  </si>
  <si>
    <t>Nombre d'équivalents temps plein réels*365</t>
  </si>
  <si>
    <t>Nombre de recrutements au cours de l'année</t>
  </si>
  <si>
    <t>Nombre de départs de personnes dans l'année</t>
  </si>
  <si>
    <t>max 50</t>
  </si>
  <si>
    <t xml:space="preserve">
 - Dont Autre Direction/Encadrement</t>
  </si>
  <si>
    <t xml:space="preserve"> - Dont Autre Socio-éducatif</t>
  </si>
  <si>
    <t xml:space="preserve"> - Dont Autre Paramédical</t>
  </si>
  <si>
    <t xml:space="preserve"> - Dont Autre Médical </t>
  </si>
  <si>
    <t>q370</t>
  </si>
  <si>
    <t>403</t>
  </si>
  <si>
    <t>Moins de 20 ans</t>
  </si>
  <si>
    <t>20 - 29 ans</t>
  </si>
  <si>
    <t>30 - 39 ans</t>
  </si>
  <si>
    <t>40 - 49 ans</t>
  </si>
  <si>
    <t>50 - 54 ans</t>
  </si>
  <si>
    <t>55 - 59 ans</t>
  </si>
  <si>
    <t>60 - 64 ans</t>
  </si>
  <si>
    <t>Plus de 65 ans</t>
  </si>
  <si>
    <t>Cette valeur doit correspondre à la fois à la question 375 "Effectifs réels (en nombre de personnes)" présente plus haut sur cette page et à la somme de l'ensemble des tranches d'âge.</t>
  </si>
  <si>
    <t xml:space="preserve">Pour maladie de longue durée </t>
  </si>
  <si>
    <t>Pour maternité/paternité</t>
  </si>
  <si>
    <t xml:space="preserve"> Pour congés spéciaux dont les congés sans solde (hors congés payés)</t>
  </si>
  <si>
    <t>Pour maladie ordinaire / de courte durée</t>
  </si>
  <si>
    <t>Pour accident du travail / maladie professionnelle</t>
  </si>
  <si>
    <t>Pour maladie moyenne durée</t>
  </si>
  <si>
    <t>Axe n°3 - Finances et budget</t>
  </si>
  <si>
    <t>Quel est le niveau d'exécution budgétaire ?</t>
  </si>
  <si>
    <t xml:space="preserve"> Votre nomenclature comptable applicable</t>
  </si>
  <si>
    <t>Cette information est reprise automatiquement des Données de caractérisation ESMS, onglet "Identification de l'ESMS".</t>
  </si>
  <si>
    <t>Nature de votre droit d'occupation du ou des bâtiments</t>
  </si>
  <si>
    <t>Cette donnée est reprise automatiquement des Données de caractérisation ESMS, onglet "Ressources matérielles".</t>
  </si>
  <si>
    <t>min 70 max 120</t>
  </si>
  <si>
    <t>Somme des comptes de classe 7 réalisés en Euros</t>
  </si>
  <si>
    <t>Somme des comptes de classe 7 arrêtés en Euros</t>
  </si>
  <si>
    <t>Somme des comptes de classe 6 réalisés en Euros</t>
  </si>
  <si>
    <t>Somme des comptes de classe 6 arrêtés en Euros</t>
  </si>
  <si>
    <t>Quels sont les grands équilibres financiers ?</t>
  </si>
  <si>
    <t>min -20 max 20</t>
  </si>
  <si>
    <t>Capacité d'autofinancement</t>
  </si>
  <si>
    <t>Montant du compte 68 "DAP" en Euros</t>
  </si>
  <si>
    <t>Montant du compte 78 "RAP" en Euros</t>
  </si>
  <si>
    <t>Montant du compte 775 "produit des cessions d'éléments d'actif" en Euros</t>
  </si>
  <si>
    <t>Montant du compte 675 "valeur comptable des éléments d'actif cédés" en Euros</t>
  </si>
  <si>
    <t>Montant du compte 777 "subventions d'investissement virées au résultat" en Euros</t>
  </si>
  <si>
    <t>Montant du compte 778 "Autres produits exceptionnels " en Euros</t>
  </si>
  <si>
    <t xml:space="preserve">Résultat net comptable en Euros
</t>
  </si>
  <si>
    <t>Total des recettes d'exploitation en Euros</t>
  </si>
  <si>
    <t>Montant du compte 2813 en Euros</t>
  </si>
  <si>
    <t>Montant du compte 2814 en Euros</t>
  </si>
  <si>
    <t>Montant du compte 2823 en Euros</t>
  </si>
  <si>
    <t>Montant du compte 2824  en Euros</t>
  </si>
  <si>
    <t>Montant du compte 213 en Euros</t>
  </si>
  <si>
    <t>Montant du compte 214 en Euros</t>
  </si>
  <si>
    <t>Montant du compte 223 en Euros</t>
  </si>
  <si>
    <t>Montant du compte 224 en Euros</t>
  </si>
  <si>
    <t>Amortissement cumulé des constructions en Euros= somme des comptes 2813, 2814, et 2823 et 2824 si existants</t>
  </si>
  <si>
    <t>max 80</t>
  </si>
  <si>
    <t>Amortissement cumulé des immobilisations (équipements)</t>
  </si>
  <si>
    <t>Valeur initiale (valeure brute) des immobilisations (équipements)</t>
  </si>
  <si>
    <t>Encours de la dette en Euros= Solde créditeur du compte 16 "Emprunts et dettes assimilées" hors compte 1688 "intérêts courus"</t>
  </si>
  <si>
    <t>Solde créditeur du compte 10 "apports, dotations, réserves (M22) / Fonds associatifs et réserves (M22bis)/capital et réserves (Plan comptable général)" en Euros</t>
  </si>
  <si>
    <t>Solde créditeur du compte 13 "subventions d'investissement" en Euros</t>
  </si>
  <si>
    <t>Solde créditeur du compte 14 "provisions réglementées" en Euros</t>
  </si>
  <si>
    <t>Solde créditeur du compte 15 "provisions pour risques et charges" en Euros</t>
  </si>
  <si>
    <t>Solde créditeur du compte 16 « emprunts et dettes assimilées », hors compte 1688 « intérêts courus » et hors compte 165 "dépôts et cautionnements reçus" en Euros</t>
  </si>
  <si>
    <t>Solde débiteur ou créditeur du compte 11 "report à nouveau" en Euros</t>
  </si>
  <si>
    <t>Solde débiteur ou créditeur du compte 12 "résultat de l'exercice" en Euros</t>
  </si>
  <si>
    <t>Capitaux permanents en Euros</t>
  </si>
  <si>
    <t>910</t>
  </si>
  <si>
    <t>911</t>
  </si>
  <si>
    <t>912</t>
  </si>
  <si>
    <t>913</t>
  </si>
  <si>
    <t>914</t>
  </si>
  <si>
    <t>915</t>
  </si>
  <si>
    <t>916</t>
  </si>
  <si>
    <t>917</t>
  </si>
  <si>
    <t>918</t>
  </si>
  <si>
    <t>919</t>
  </si>
  <si>
    <t xml:space="preserve">FRNG en Euros: somme des comptes créditeurs de classes 1 et 2 et des comptes créditeurs 39, 49 et 59 - somme des comptes débiteurs de classes 1 et 2 </t>
  </si>
  <si>
    <t>Somme des comptes débiteurs de classe 2</t>
  </si>
  <si>
    <t>Somme des comptes créditeurs de classe 2</t>
  </si>
  <si>
    <t>Somme des comptes créditeurs 39</t>
  </si>
  <si>
    <t>Somme des comptes créditeurs 49</t>
  </si>
  <si>
    <t>Somme des comptes créditeurs 59</t>
  </si>
  <si>
    <t>min 0 max 180</t>
  </si>
  <si>
    <t>Groupe 1 : montant des dépenses afférentes à l'exploitation courante en Euros</t>
  </si>
  <si>
    <t>Groupe 2 : montant des dépenses afférentes aux personnels  en Euros</t>
  </si>
  <si>
    <t>Groupe 3 : montant des dépenses afférentes à la structure en Euros</t>
  </si>
  <si>
    <t>Quelle est la répartition des recettes et des dépenses par section tarifaire ?</t>
  </si>
  <si>
    <t>Montant des recettes section "hébergement" en Euros</t>
  </si>
  <si>
    <t>Montant des recettes section "dépendance" en Euros</t>
  </si>
  <si>
    <t>Montant des recettes section "soins" en Euros</t>
  </si>
  <si>
    <t>Montant dépenses/ charges section "hébergement" en Euros</t>
  </si>
  <si>
    <t>Montant dépenses/ charges section "dépendance" en Euros</t>
  </si>
  <si>
    <t>Montant dépenses/ charges section "soins" en Euros</t>
  </si>
  <si>
    <t>min 90 max 120</t>
  </si>
  <si>
    <t>Montant des dépenses de personnel financées par la dotation de soins en Euros</t>
  </si>
  <si>
    <t>Montant des dépenses de prestation et fournitures médicales et paramédicales financées par la dotation de soins en Euros</t>
  </si>
  <si>
    <t>Montant des dépenses de matériel médical financées par la dotation de soins en Euros</t>
  </si>
  <si>
    <t>Indiquez les modalités de tarification, ainsi que l'option tarifaire de votre établissement.</t>
  </si>
  <si>
    <t>Précisez la date d'entrée en vigueur de votre CPOM.</t>
  </si>
  <si>
    <t>Précisez la date d'échéance de votre CPOM.</t>
  </si>
  <si>
    <t>Indiquez le nombre de lits et places installés en accueil/hébergement permanent au sein de votre ESMS 
Mettre 0 si non concerné.</t>
  </si>
  <si>
    <t>Indiquez le nombre de lits et places installés en accueil/hébergement temporaire au sein de votre ESMS
Mettre 0 si non concerné.</t>
  </si>
  <si>
    <t>Indiquez le nombre de places installées en accueil de jour au sein de votre ESMS
Mettre 0 si non concerné</t>
  </si>
  <si>
    <t>min : 0 max : q25 + q28</t>
  </si>
  <si>
    <t>&lt;=q367</t>
  </si>
  <si>
    <t>329</t>
  </si>
  <si>
    <t>330</t>
  </si>
  <si>
    <t>- AU MOINS 1 FOIS PAR SEMAINE
- AU MOINS 1 FOIS PAR MOIS
- AU MOINS 1 FOIS PAR AN
- JAMAIS</t>
  </si>
  <si>
    <t>- OUI
- EN COURS
- NON</t>
  </si>
  <si>
    <t>min &gt; 0</t>
  </si>
  <si>
    <t>Identification de l'Organisme Gestionnaire</t>
  </si>
  <si>
    <t>Périmètre de l'organisme gestionnaire</t>
  </si>
  <si>
    <t>183 Institut Médico-Educatif I.M.E.</t>
  </si>
  <si>
    <t>188 Etablissement pour Enfants ou Adolescents Polyhandicapés</t>
  </si>
  <si>
    <t>402 Jardin d'Enfants Spécialisé</t>
  </si>
  <si>
    <t>186 Institut Thérapeutique Éducatif et Pédagogique I.T.E.P.</t>
  </si>
  <si>
    <t xml:space="preserve"> Etablissements et Services sanitaires</t>
  </si>
  <si>
    <t xml:space="preserve"> Etablissements et Services concourant à la protection de l'enfance</t>
  </si>
  <si>
    <t>192 Etablissement pour Déficient Moteur I.E.M.</t>
  </si>
  <si>
    <t>194 Institut pour Déficients Visuels</t>
  </si>
  <si>
    <t xml:space="preserve">195 Institut pour Déficients Auditifs </t>
  </si>
  <si>
    <t>196 Institut d'Education Sensorielle Sourd/Aveugle</t>
  </si>
  <si>
    <t>238 Centre d'Accueil Familial Spécialisé</t>
  </si>
  <si>
    <t>390 Etablissement d'Accueil Temporaire d'Enfants Handicapés</t>
  </si>
  <si>
    <t>396 Foyer Hébergement Enfants et Adolescents Handicapés</t>
  </si>
  <si>
    <t>182 Service d'Éducation Spéciale et de Soins à Domicile</t>
  </si>
  <si>
    <t>189 Centre Médico-Psycho-Pédagogique C.M.P.P.</t>
  </si>
  <si>
    <t>190 Centre Action Médico-Sociale Précoce C.A.M.S.P.</t>
  </si>
  <si>
    <t>377 Etablissement Expérimental pour Enfance Handicapée</t>
  </si>
  <si>
    <t>Etablissements ou Services pour l'Enfance et la Jeunesse Handicapée</t>
  </si>
  <si>
    <t>Etablissements et Services pour Adultes Handicapés</t>
  </si>
  <si>
    <t>252 Foyer Hébergement Adultes Handicapés</t>
  </si>
  <si>
    <t>253 Foyer d'Accueil Polyvalent pour Adultes Handicapés</t>
  </si>
  <si>
    <t>255 Maison d'Accueil Spécialisée M.A.S.</t>
  </si>
  <si>
    <t>382 Foyer de Vie pour Adultes Handicapés</t>
  </si>
  <si>
    <t>395 Etablissement d'Accueil Temporaire pour Adultes Handicapés</t>
  </si>
  <si>
    <t>437 Foyer d'Accueil Médicalisé pour Adultes Handicapés F.A.M.</t>
  </si>
  <si>
    <t>246 Etablissement et Service d'Aide par le Travail E.S.A.T.</t>
  </si>
  <si>
    <t>247 Entreprise adaptée</t>
  </si>
  <si>
    <t>198 Centre de Pré orientation pour Handicapés</t>
  </si>
  <si>
    <t>249 Centre Rééducation Professionnelle</t>
  </si>
  <si>
    <t>379 Etablissement Expérimental pour Adultes Handicapés</t>
  </si>
  <si>
    <t>445 Service d'accompagnement médico-social adultes handicapés S.A.M.S.A.H.</t>
  </si>
  <si>
    <t>446 Service d'Accompagnement à la Vie Sociale S.A.V.S.</t>
  </si>
  <si>
    <t>Etablissements et Services pour Personnes Agées</t>
  </si>
  <si>
    <t>500 Etablissement pour personnnes âgées dépendantes (EHPAD)</t>
  </si>
  <si>
    <t>501 EHPA percevant des crédits d'assurance maladie</t>
  </si>
  <si>
    <t>502 EHPA ne percevant pas de crédits d'assurance maladie</t>
  </si>
  <si>
    <t>207 Centre de Jour pour Personnes Agées</t>
  </si>
  <si>
    <t>205 Foyer Club Restaurant</t>
  </si>
  <si>
    <t xml:space="preserve">208 Service d'Aide Ménagère à Domicile </t>
  </si>
  <si>
    <t xml:space="preserve">212 Alarme Médico-Sociale </t>
  </si>
  <si>
    <t xml:space="preserve">368 Service de Repas à Domicile </t>
  </si>
  <si>
    <t xml:space="preserve">450 Service d'Aide aux Personnes Agées </t>
  </si>
  <si>
    <t xml:space="preserve">381 Etablissement Expérimental pour Personnes Agées </t>
  </si>
  <si>
    <t>202 Résidences autonomie</t>
  </si>
  <si>
    <t>209 Service Polyvalent Aide et Soins A Domicile S.P.A.S.A.D.</t>
  </si>
  <si>
    <t>354 Service de Soins Infirmiers A Domicile S.S.I.A.D.</t>
  </si>
  <si>
    <t>462 Lieux de vie</t>
  </si>
  <si>
    <t xml:space="preserve"> Etablissements et Services multi-clientèles</t>
  </si>
  <si>
    <t>Frais de siège</t>
  </si>
  <si>
    <t>Disposez-vous d'une autorisation de frais de siège?</t>
  </si>
  <si>
    <t>Montant des frais de siège autorisés (en euros)</t>
  </si>
  <si>
    <t>Montant des frais de siège autorisés (en pourcentage)</t>
  </si>
  <si>
    <t>-oui
- non</t>
  </si>
  <si>
    <t>q724 = OUI</t>
  </si>
  <si>
    <t xml:space="preserve">Prestations indirectes délivrées par l'OG : pilotage et fonctions support </t>
  </si>
  <si>
    <t>Fonctions gérer, manager, coopérer</t>
  </si>
  <si>
    <t>Gestion de ressources humaines</t>
  </si>
  <si>
    <t>Pilotage et direction</t>
  </si>
  <si>
    <t>Gestion des ressources humaines, GPEC et dialogue social</t>
  </si>
  <si>
    <t>-Non centralisée au niveau de l'OG
-Partiellement centralisée au niveau de l'OG
-Totalement centralisée au niveau de l'OG</t>
  </si>
  <si>
    <t>-Partiellement réalisée par l'ESMS
-Partiellement réalisée par externalisation 
-Partiellement mutualisée dans le cadre d'une convention ou d'une coopération formalisée ( GIP, GIE, GCS, GCSMS, GHT…)</t>
  </si>
  <si>
    <t>q974 = PARTIELLEMENT</t>
  </si>
  <si>
    <t>q976 = PARTIELLEMENT</t>
  </si>
  <si>
    <t>q981 = PARTIELLEMENT</t>
  </si>
  <si>
    <t>q983 = PARTIELLEMENT</t>
  </si>
  <si>
    <t>Communication (interne et externe, statistiques, rapport annuel et documents collectifs 2002-2)</t>
  </si>
  <si>
    <t>q988 = PARTIELLEMENT</t>
  </si>
  <si>
    <t>q990 = PARTIELLEMENT</t>
  </si>
  <si>
    <t>Qualité et sécurité</t>
  </si>
  <si>
    <t xml:space="preserve">Demarche d'amélioration continue de la qualité </t>
  </si>
  <si>
    <t xml:space="preserve">Analyse des pratiques, espaces ressource, et soutien au personnel </t>
  </si>
  <si>
    <t>q997 = PARTIELLEMENT</t>
  </si>
  <si>
    <t>Coopération, conventions avec les acteurs spécialisés et du droit commun</t>
  </si>
  <si>
    <t>Appui-ressource et partenariats institutionnels</t>
  </si>
  <si>
    <t>q1000 = PARTIELLEMENT</t>
  </si>
  <si>
    <t>q1002 = PARTIELLEMENT</t>
  </si>
  <si>
    <t xml:space="preserve">Transports liés à gérer, manager, coopérer </t>
  </si>
  <si>
    <t xml:space="preserve">Nombre d'ETP réels au global, dédié à la réalisation des prestations délivrées par l'OG </t>
  </si>
  <si>
    <t>q985 = PARTIELLEMENT</t>
  </si>
  <si>
    <t>Commmentaires et Remarques</t>
  </si>
  <si>
    <t xml:space="preserve">Commentaires et remarques </t>
  </si>
  <si>
    <t>Indiquez si votre ESMS a conclu une convention avec une équipe d'Hospitalisation à Domicile</t>
  </si>
  <si>
    <t>Convention avec une équipe de HAD</t>
  </si>
  <si>
    <t>Nombre de journées théoriques en hébergement temporaire</t>
  </si>
  <si>
    <t>Nombre de journées théoriques en accueil de jour</t>
  </si>
  <si>
    <t>Nombre de CDD de remplacement</t>
  </si>
  <si>
    <t>Gestion administrative</t>
  </si>
  <si>
    <t xml:space="preserve">Prestations de supervision </t>
  </si>
  <si>
    <t>-Non centralisées au niveau de l'OG
-Partiellement centralisées au niveau de l'OG
-Totalement centralisées au niveau de l'OG</t>
  </si>
  <si>
    <t xml:space="preserve">Nombre d'ETP </t>
  </si>
  <si>
    <t>Prestations de coordination renforcée pour la cohérence du parcours</t>
  </si>
  <si>
    <t>448 Etablissement d'Accueil Médicalisé en tout ou partie personnes handicapées E.A.M.</t>
  </si>
  <si>
    <t>449 Etablissement d'Accueil Non Médicalisé pour personnes handicapées E.A.N.M.</t>
  </si>
  <si>
    <t>Nombre de journées réalisées en hébergement temporaire</t>
  </si>
  <si>
    <t>Nombre de journées réalisées en accueil de jour</t>
  </si>
  <si>
    <t>= q333 - q323</t>
  </si>
  <si>
    <t xml:space="preserve">Nombre d'ETP total retenu N-1  </t>
  </si>
  <si>
    <t>Mode de réalisation des prestations de coordination renforcée pour la cohérence du parcours</t>
  </si>
  <si>
    <t xml:space="preserve">Hors hébergement temporaire ou accueil de jour </t>
  </si>
  <si>
    <t xml:space="preserve">Nombre total de jours calendaires d’absence des effectifs réels (hors formation) = Somme du nombre de jours calendaires d'arrêts de travail </t>
  </si>
  <si>
    <t>&gt; q21</t>
  </si>
  <si>
    <t xml:space="preserve">min 0 
max 366 </t>
  </si>
  <si>
    <t xml:space="preserve">Si autre, préciser  </t>
  </si>
  <si>
    <t>&gt; q816</t>
  </si>
  <si>
    <t>&gt; q19</t>
  </si>
  <si>
    <t>&lt;= 31.05.N</t>
  </si>
  <si>
    <t>Protection des majeurs</t>
  </si>
  <si>
    <t>340 Service mandataire judiciaire à la protection des majeurs M.J.P.M</t>
  </si>
  <si>
    <t>341 Service dédié mesures d'accompagnement social personnalisé M.A.S.P</t>
  </si>
  <si>
    <t>Centres prestataires de services pour personnes cérébro-lésées</t>
  </si>
  <si>
    <t>464 Unités évaluation réentrainement et d'orientation sociale et professionnelle U.E.R.O.S</t>
  </si>
  <si>
    <t>342 Service d'information et de soutien aux tuteurs familiaux S.I.S.T.F</t>
  </si>
  <si>
    <t>q1066 = PARTIELLEMENT</t>
  </si>
  <si>
    <t>Si q1070 =  "A réalisé en n-1"</t>
  </si>
  <si>
    <t>Partenariat avec un réseau de santé</t>
  </si>
  <si>
    <t>&lt;=q1057</t>
  </si>
  <si>
    <t>Nombre de journées réalisées en accompagnement permanent</t>
  </si>
  <si>
    <t xml:space="preserve">Nombre de journées théoriques en accompagnement permanent </t>
  </si>
  <si>
    <t>Nombre de sorties définitives dans l'année</t>
  </si>
  <si>
    <t>Toutes personnes, y compris hébergement temporaire, accueil de jour et quel que soit le mode d'accompagnement</t>
  </si>
  <si>
    <t>Toutes personnes, y compris hébergement temporaire, accueil de jour et quel que soit le mode d'accompagnement.</t>
  </si>
  <si>
    <t>Nombre de journées réalisées</t>
  </si>
  <si>
    <t xml:space="preserve">Nombre de journées financées </t>
  </si>
  <si>
    <t>1055</t>
  </si>
  <si>
    <t>1056</t>
  </si>
  <si>
    <t>1057</t>
  </si>
  <si>
    <t>782</t>
  </si>
  <si>
    <t>281</t>
  </si>
  <si>
    <t>1045</t>
  </si>
  <si>
    <t>1046</t>
  </si>
  <si>
    <t>1047</t>
  </si>
  <si>
    <t>1048</t>
  </si>
  <si>
    <t>1049</t>
  </si>
  <si>
    <t>1050</t>
  </si>
  <si>
    <t>1051</t>
  </si>
  <si>
    <t>304</t>
  </si>
  <si>
    <t>1052</t>
  </si>
  <si>
    <t>1053</t>
  </si>
  <si>
    <t>1054</t>
  </si>
  <si>
    <t>307</t>
  </si>
  <si>
    <t>308</t>
  </si>
  <si>
    <t>309</t>
  </si>
  <si>
    <t>310</t>
  </si>
  <si>
    <t>311</t>
  </si>
  <si>
    <t>312</t>
  </si>
  <si>
    <t>313</t>
  </si>
  <si>
    <t>314</t>
  </si>
  <si>
    <t>315</t>
  </si>
  <si>
    <t>316</t>
  </si>
  <si>
    <t>317</t>
  </si>
  <si>
    <t>280</t>
  </si>
  <si>
    <t>172</t>
  </si>
  <si>
    <t>179</t>
  </si>
  <si>
    <t>180</t>
  </si>
  <si>
    <t>181</t>
  </si>
  <si>
    <t>182</t>
  </si>
  <si>
    <t>183</t>
  </si>
  <si>
    <t>184</t>
  </si>
  <si>
    <t>185</t>
  </si>
  <si>
    <t>1061</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</si>
  <si>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</si>
  <si>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</si>
  <si>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</si>
  <si>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</si>
  <si>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</si>
  <si>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</si>
  <si>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</si>
  <si>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</si>
  <si>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</si>
  <si>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</si>
  <si>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</si>
  <si>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</si>
  <si>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</si>
  <si>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</si>
  <si>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</si>
  <si>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</si>
  <si>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</si>
  <si>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</si>
  <si>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</si>
  <si>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</si>
  <si>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</si>
  <si>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</si>
  <si>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</si>
  <si>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</si>
  <si>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</si>
  <si>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</si>
  <si>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</si>
  <si>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</si>
  <si>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</si>
  <si>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</si>
  <si>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</si>
  <si>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</si>
  <si>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</si>
  <si>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</si>
  <si>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</si>
  <si>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</si>
  <si>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</si>
  <si>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</si>
  <si>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319</t>
  </si>
  <si>
    <t>320</t>
  </si>
  <si>
    <t>321</t>
  </si>
  <si>
    <t>322</t>
  </si>
  <si>
    <t>324</t>
  </si>
  <si>
    <t>325</t>
  </si>
  <si>
    <t>326</t>
  </si>
  <si>
    <t>327</t>
  </si>
  <si>
    <t>328</t>
  </si>
  <si>
    <t>331</t>
  </si>
  <si>
    <t>332</t>
  </si>
  <si>
    <t>333</t>
  </si>
  <si>
    <t>334</t>
  </si>
  <si>
    <t>335</t>
  </si>
  <si>
    <t>336</t>
  </si>
  <si>
    <t>786</t>
  </si>
  <si>
    <t>1058</t>
  </si>
  <si>
    <t>1059</t>
  </si>
  <si>
    <t>1060</t>
  </si>
  <si>
    <t>121</t>
  </si>
  <si>
    <t>122</t>
  </si>
  <si>
    <t>123</t>
  </si>
  <si>
    <t>124</t>
  </si>
  <si>
    <t>125</t>
  </si>
  <si>
    <t>126</t>
  </si>
  <si>
    <t>127</t>
  </si>
  <si>
    <t>128</t>
  </si>
  <si>
    <t>129</t>
  </si>
  <si>
    <t>788</t>
  </si>
  <si>
    <t>130</t>
  </si>
  <si>
    <t>136</t>
  </si>
  <si>
    <t>137</t>
  </si>
  <si>
    <t>138</t>
  </si>
  <si>
    <t>139</t>
  </si>
  <si>
    <t>141</t>
  </si>
  <si>
    <t>142</t>
  </si>
  <si>
    <t>148</t>
  </si>
  <si>
    <t>149</t>
  </si>
  <si>
    <t>150</t>
  </si>
  <si>
    <t>151</t>
  </si>
  <si>
    <t>152</t>
  </si>
  <si>
    <t>153</t>
  </si>
  <si>
    <t>154</t>
  </si>
  <si>
    <t>155</t>
  </si>
  <si>
    <t>156</t>
  </si>
  <si>
    <t>789</t>
  </si>
  <si>
    <t>157</t>
  </si>
  <si>
    <t>158</t>
  </si>
  <si>
    <t>159</t>
  </si>
  <si>
    <t>160</t>
  </si>
  <si>
    <t>161</t>
  </si>
  <si>
    <t>162</t>
  </si>
  <si>
    <t>790</t>
  </si>
  <si>
    <t>337</t>
  </si>
  <si>
    <t>338</t>
  </si>
  <si>
    <t>339</t>
  </si>
  <si>
    <t>340</t>
  </si>
  <si>
    <t>341</t>
  </si>
  <si>
    <t>342</t>
  </si>
  <si>
    <t>343</t>
  </si>
  <si>
    <t>344</t>
  </si>
  <si>
    <t>346</t>
  </si>
  <si>
    <t>787</t>
  </si>
  <si>
    <t>166</t>
  </si>
  <si>
    <t>167</t>
  </si>
  <si>
    <t>168</t>
  </si>
  <si>
    <t>Nombre de personnes accompagnées dans l'effectif au 31.12</t>
  </si>
  <si>
    <t>Nombre de personnes girées dans l'effectif lors du dernier GMP connu</t>
  </si>
  <si>
    <t>Répartition en fonction des GIR</t>
  </si>
  <si>
    <t>N°</t>
  </si>
  <si>
    <t xml:space="preserve">
min 75 max 120</t>
  </si>
  <si>
    <t>min 75 max 120</t>
  </si>
  <si>
    <t>Nombre de personnes âgées de &lt;1 an au 31.12</t>
  </si>
  <si>
    <t>Nombre de personnes âgées de 1-&lt;2 ans au 31.12</t>
  </si>
  <si>
    <t>Nombre de personnes âgées de 2-&lt;3 ans au 31.12</t>
  </si>
  <si>
    <t>Nombre de personnes âgées de 3-&lt;4 ans au 31.12</t>
  </si>
  <si>
    <t>Nombre de personnes âgées de 4-&lt;5 ans au 31.12</t>
  </si>
  <si>
    <t>Nombre de personnes âgées de 5-&lt;6 ans au 31.12</t>
  </si>
  <si>
    <t>Nombre de personnes âgées de 6 à 10 ans au 31.12</t>
  </si>
  <si>
    <t>Nombre de personnes âgées de 11 à 15 ans au 31.12</t>
  </si>
  <si>
    <t>Nombre de personnes âgées de 16 à 17 ans au 31.12</t>
  </si>
  <si>
    <t>Nombre de personnes âgées de 18 à 19 ans au 31.12</t>
  </si>
  <si>
    <t>Nombre de personnes âgées de 20 à 24 ans au 31.12</t>
  </si>
  <si>
    <t>Nombre de personnes âgées de 25 à 29 ans au 31.12</t>
  </si>
  <si>
    <t>Nombre de personnes âgées de 30 à 34 ans au 31.12</t>
  </si>
  <si>
    <t>Nombre de personnes âgées de 35 à 39 ans au 31.12</t>
  </si>
  <si>
    <t>Nombre de personnes âgées de 40 à 44 ans au 31.12</t>
  </si>
  <si>
    <t>Nombre de personnes âgées de 45 à 49 ans au 31.12</t>
  </si>
  <si>
    <t>Nombre de personnes âgées de 50 à 54 ans au 31.12</t>
  </si>
  <si>
    <t>Nombre de personnes âgées de 55 à 59 ans au 31.12</t>
  </si>
  <si>
    <t>Nombre de personnes âgées de 60 à 74 ans au 31.12</t>
  </si>
  <si>
    <t>Nombre de personnes âgées de 75 à 84 ans au 31.12</t>
  </si>
  <si>
    <t>Nombre de personnes âgées de 85 à 95 ans au 31.12</t>
  </si>
  <si>
    <t>Nombre de personnes âgées de 96 ans et plus au 31.12</t>
  </si>
  <si>
    <t>Déficiences métaboliques, viscérales et nutritionnelles</t>
  </si>
  <si>
    <t>Nombre de personnes présentant des déficiences métaboliques, viscérales et nutritionnelles à titre principal</t>
  </si>
  <si>
    <t>Nombre de personnes présentant des déficiences métaboliques, viscérales et nutritionnelles à titre associé</t>
  </si>
  <si>
    <t>Somme des durées d'accompagnement pour les personnes sorties définitivement dans l'année  (la durée d'accompagnement est l'écart en nombre de jours entre admission et sortie) hors personnes en hébergement temporaire et accueil de jour</t>
  </si>
  <si>
    <t>Nombre de sorties définitives dans l'année hors personnes en hébergement temporaire et accueil de jour</t>
  </si>
  <si>
    <t>Nombre de personnes accompagnées dans l'effectif au 31.12 hors hébergement temporaire ou accueil de jour</t>
  </si>
  <si>
    <t>Nombre de sorties définitives dans l'année hors personnes en hébergement temporaire ou accueil de jour</t>
  </si>
  <si>
    <t>Nombre de jours d'absence des personnes accompagnées dans l'effectif du 01.01 au 31.12</t>
  </si>
  <si>
    <t xml:space="preserve">Nombre de personnes ayant été absentes au moins une fois dans l’effectif du 01.01 au 31.12 </t>
  </si>
  <si>
    <t>Nombre total d'actes/séances programmés au 31.12</t>
  </si>
  <si>
    <t>Nombre d’admissions dans l’année hors hébergement temporaire et accueil de jour</t>
  </si>
  <si>
    <t xml:space="preserve">Nombre de lits et de places autorisés hors hébergement temporaire et accueil de jour </t>
  </si>
  <si>
    <t>Repris automatiquement de la question 24 "Nombre de lits et de places autorisés" (en accueil ou hébergement permanent ) présente dans les "Données de caractérisation ESMS", onglet "Fonctionnement".</t>
  </si>
  <si>
    <t>Nombre de sorties définitives dans l'année hors hébergement temporaire et accueil de jour</t>
  </si>
  <si>
    <t>Nombre d'admissions dans l'année hors hébergement temporaire et accueil de jour</t>
  </si>
  <si>
    <t>Nombre de lits et places autorisés hors hébergement temporaire et accueil de jour</t>
  </si>
  <si>
    <t>EHPAD + MAS + FAM/EAM +  EANM</t>
  </si>
  <si>
    <t>Nombre de sorties dans l'année en accueil de jour</t>
  </si>
  <si>
    <t>Nombre d'entrées dans l'année en accueil de jour</t>
  </si>
  <si>
    <t>Nombre de places autorisées en AJ</t>
  </si>
  <si>
    <t xml:space="preserve">
min 300 max 850</t>
  </si>
  <si>
    <t xml:space="preserve">min 100 max 300 </t>
  </si>
  <si>
    <t>31.05.N</t>
  </si>
  <si>
    <t>X</t>
  </si>
  <si>
    <t xml:space="preserve">Nombre de personnes en dérogation </t>
  </si>
  <si>
    <r>
      <t>Repris automatiquement</t>
    </r>
    <r>
      <rPr>
        <sz val="11"/>
        <rFont val="Calibri"/>
        <family val="2"/>
        <scheme val="minor"/>
      </rPr>
      <t>dans les données de caractérisation ESMS</t>
    </r>
    <r>
      <rPr>
        <sz val="11"/>
        <rFont val="Calibri"/>
        <family val="2"/>
        <scheme val="minor"/>
      </rPr>
      <t xml:space="preserve">, onglet </t>
    </r>
    <r>
      <rPr>
        <sz val="11"/>
        <rFont val="Calibri"/>
        <family val="2"/>
        <scheme val="minor"/>
      </rPr>
      <t>" "Fonctionnement"</t>
    </r>
  </si>
  <si>
    <t>Le nombre de personnes bénéficiant d'une mesure de protection et le nombre de personne n'en bénéficiant pas doit être égal au nombre de personnes accompagnées dans l'effectif au 31.12.</t>
  </si>
  <si>
    <r>
      <t xml:space="preserve">- Dont </t>
    </r>
    <r>
      <rPr>
        <sz val="11"/>
        <color theme="1"/>
        <rFont val="Calibri"/>
        <family val="2"/>
        <scheme val="minor"/>
      </rPr>
      <t>nombre ETP Vacants concernant la fonction SOINS</t>
    </r>
  </si>
  <si>
    <r>
      <t xml:space="preserve">- Dont </t>
    </r>
    <r>
      <rPr>
        <sz val="11"/>
        <color theme="1"/>
        <rFont val="Calibri"/>
        <family val="2"/>
        <scheme val="minor"/>
      </rPr>
      <t>nombre ETP Vacants concernant la fonction SOCIO EDUCATIVE</t>
    </r>
  </si>
  <si>
    <r>
      <t>Effectifs réels</t>
    </r>
    <r>
      <rPr>
        <sz val="11"/>
        <color theme="1"/>
        <rFont val="Calibri"/>
        <family val="2"/>
        <scheme val="minor"/>
      </rPr>
      <t xml:space="preserve"> en nombre de personnes</t>
    </r>
  </si>
  <si>
    <r>
      <t xml:space="preserve">Effectif réel au </t>
    </r>
    <r>
      <rPr>
        <sz val="11"/>
        <color theme="1"/>
        <rFont val="Calibri"/>
        <family val="2"/>
        <scheme val="minor"/>
      </rPr>
      <t>31.12 en nombre de personnes</t>
    </r>
  </si>
  <si>
    <t>Quelle est la répartition des dépenses par groupe?</t>
  </si>
  <si>
    <t xml:space="preserve">Fonds de roulement en jours de charges courantes 
</t>
  </si>
  <si>
    <r>
      <t xml:space="preserve">Somme des comptes débiteurs de classe 1 </t>
    </r>
    <r>
      <rPr>
        <sz val="11"/>
        <color theme="1"/>
        <rFont val="Calibri"/>
        <family val="2"/>
        <scheme val="minor"/>
      </rPr>
      <t>hors comptes 1162</t>
    </r>
  </si>
  <si>
    <r>
      <t xml:space="preserve">Somme des comptes créditeurs de classe 1 </t>
    </r>
    <r>
      <rPr>
        <sz val="11"/>
        <color theme="1"/>
        <rFont val="Calibri"/>
        <family val="2"/>
        <scheme val="minor"/>
      </rPr>
      <t>hors comptes 1688</t>
    </r>
  </si>
  <si>
    <t xml:space="preserve">
-100 - 100</t>
  </si>
  <si>
    <t>EHPAD + FAM/EAM</t>
  </si>
  <si>
    <t>Quelle est la couverture fonctionnelle et technique pour le SI de l'ESMS ?</t>
  </si>
  <si>
    <t>Données de caractérisation OG</t>
  </si>
  <si>
    <t>min 10</t>
  </si>
  <si>
    <t>Précisions</t>
  </si>
  <si>
    <r>
      <t xml:space="preserve">CPOM </t>
    </r>
    <r>
      <rPr>
        <sz val="11"/>
        <color theme="1"/>
        <rFont val="Calibri"/>
        <family val="2"/>
        <scheme val="minor"/>
      </rPr>
      <t>médico-social en cours</t>
    </r>
  </si>
  <si>
    <r>
      <t xml:space="preserve"> Nb de personnes accompagnées </t>
    </r>
    <r>
      <rPr>
        <sz val="11"/>
        <color theme="1"/>
        <rFont val="Calibri"/>
        <family val="2"/>
        <scheme val="minor"/>
      </rPr>
      <t>au 31.12 disposant d'une orientation de la MDPH</t>
    </r>
  </si>
  <si>
    <r>
      <t xml:space="preserve">Indiquez le nombre de lits et places </t>
    </r>
    <r>
      <rPr>
        <sz val="11"/>
        <color theme="1"/>
        <rFont val="Calibri"/>
        <family val="2"/>
        <scheme val="minor"/>
      </rPr>
      <t>autorisés en accueil/hébergement permanent au sein de votre ESMS 
Mettre 0 si non concerné.</t>
    </r>
  </si>
  <si>
    <r>
      <t xml:space="preserve">Indiquez le nombre de lits et places </t>
    </r>
    <r>
      <rPr>
        <sz val="11"/>
        <color theme="1"/>
        <rFont val="Calibri"/>
        <family val="2"/>
        <scheme val="minor"/>
      </rPr>
      <t>autorisés</t>
    </r>
    <r>
      <rPr>
        <strike/>
        <sz val="11"/>
        <color theme="1"/>
        <rFont val="Calibri"/>
        <family val="2"/>
        <scheme val="minor"/>
      </rPr>
      <t xml:space="preserve"> </t>
    </r>
    <r>
      <rPr>
        <sz val="11"/>
        <color theme="1"/>
        <rFont val="Calibri"/>
        <family val="2"/>
        <scheme val="minor"/>
      </rPr>
      <t>en accueil/hébergement temporaire au sein de votre ESMS
Mettre 0 si non concerné.</t>
    </r>
  </si>
  <si>
    <r>
      <t xml:space="preserve">Livret d'accueil </t>
    </r>
    <r>
      <rPr>
        <sz val="11"/>
        <color theme="1"/>
        <rFont val="Calibri"/>
        <family val="2"/>
        <scheme val="minor"/>
      </rPr>
      <t>: Date de la dernière actualisation</t>
    </r>
  </si>
  <si>
    <r>
      <rPr>
        <sz val="11"/>
        <color theme="1"/>
        <rFont val="Calibri"/>
        <family val="2"/>
        <scheme val="minor"/>
      </rPr>
      <t>Charte des droits et libertés de la personne accueillie : annexée au livret d'accueil et affichée dans l'ESMS</t>
    </r>
  </si>
  <si>
    <r>
      <t xml:space="preserve">Contrat de séjour ou document individuel de prise en charge </t>
    </r>
    <r>
      <rPr>
        <sz val="11"/>
        <color theme="1"/>
        <rFont val="Calibri"/>
        <family val="2"/>
        <scheme val="minor"/>
      </rPr>
      <t>: Date de la dernière actualisation</t>
    </r>
  </si>
  <si>
    <r>
      <rPr>
        <sz val="11"/>
        <color theme="1"/>
        <rFont val="Calibri"/>
        <family val="2"/>
        <scheme val="minor"/>
      </rPr>
      <t>Liste des personnes qualifiées : annexée au livret d'accueil</t>
    </r>
  </si>
  <si>
    <r>
      <t xml:space="preserve">Règlement de fonctionnement </t>
    </r>
    <r>
      <rPr>
        <sz val="11"/>
        <color theme="1"/>
        <rFont val="Calibri"/>
        <family val="2"/>
        <scheme val="minor"/>
      </rPr>
      <t>: Date de la dernière actualisation</t>
    </r>
  </si>
  <si>
    <r>
      <t xml:space="preserve">Projet d'établissement ou de service </t>
    </r>
    <r>
      <rPr>
        <sz val="11"/>
        <color theme="1"/>
        <rFont val="Calibri"/>
        <family val="2"/>
        <scheme val="minor"/>
      </rPr>
      <t>: Date de la dernière actualisation</t>
    </r>
  </si>
  <si>
    <r>
      <t xml:space="preserve">Votre établissement / service a-t-il </t>
    </r>
    <r>
      <rPr>
        <sz val="11"/>
        <color theme="1"/>
        <rFont val="Calibri"/>
        <family val="2"/>
        <scheme val="minor"/>
      </rPr>
      <t>formalisé une démarche de gestion des risques et de lutte contre la maltraitance ?</t>
    </r>
  </si>
  <si>
    <r>
      <rPr>
        <sz val="11"/>
        <color theme="1"/>
        <rFont val="Calibri"/>
        <family val="2"/>
        <scheme val="minor"/>
      </rPr>
      <t>Certification sur : Fonctions administratives et de Gestion</t>
    </r>
  </si>
  <si>
    <r>
      <rPr>
        <sz val="11"/>
        <color theme="1"/>
        <rFont val="Calibri"/>
        <family val="2"/>
        <scheme val="minor"/>
      </rPr>
      <t xml:space="preserve"> Certification sur : Fonctions d’accompagnement et / ou de Soins</t>
    </r>
  </si>
  <si>
    <r>
      <rPr>
        <sz val="11"/>
        <color theme="1"/>
        <rFont val="Calibri"/>
        <family val="2"/>
        <scheme val="minor"/>
      </rPr>
      <t>Certification sur : Fonctions logistiques ou support</t>
    </r>
  </si>
  <si>
    <r>
      <rPr>
        <sz val="11"/>
        <color theme="1"/>
        <rFont val="Calibri"/>
        <family val="2"/>
        <scheme val="minor"/>
      </rPr>
      <t>Mode de réalisation des soins somatiques et psychiques</t>
    </r>
  </si>
  <si>
    <r>
      <rPr>
        <sz val="11"/>
        <color theme="1"/>
        <rFont val="Calibri"/>
        <family val="2"/>
        <scheme val="minor"/>
      </rPr>
      <t>Mode de réalisation de la rééducation et réadaptation fonctionnelle</t>
    </r>
  </si>
  <si>
    <r>
      <rPr>
        <sz val="11"/>
        <color theme="1"/>
        <rFont val="Calibri"/>
        <family val="2"/>
        <scheme val="minor"/>
      </rPr>
      <t>Mode de réalisation des prestations en matière d'autonomie</t>
    </r>
  </si>
  <si>
    <r>
      <rPr>
        <sz val="11"/>
        <color theme="1"/>
        <rFont val="Calibri"/>
        <family val="2"/>
        <scheme val="minor"/>
      </rPr>
      <t>Mode de réalisation de l'accompagnement pour exercer ses droits</t>
    </r>
  </si>
  <si>
    <r>
      <rPr>
        <sz val="11"/>
        <color theme="1"/>
        <rFont val="Calibri"/>
        <family val="2"/>
        <scheme val="minor"/>
      </rPr>
      <t xml:space="preserve">Mode de réalisation de l'accompagnement au logement </t>
    </r>
  </si>
  <si>
    <r>
      <rPr>
        <sz val="11"/>
        <color theme="1"/>
        <rFont val="Calibri"/>
        <family val="2"/>
        <scheme val="minor"/>
      </rPr>
      <t>Mode de réalisation "de l'accompagnement pour exercer ses rôles sociaux"</t>
    </r>
  </si>
  <si>
    <r>
      <rPr>
        <sz val="11"/>
        <color theme="1"/>
        <rFont val="Calibri"/>
        <family val="2"/>
        <scheme val="minor"/>
      </rPr>
      <t>Mode de réalisation de l'accompagnement pour participer à la vie sociale</t>
    </r>
  </si>
  <si>
    <r>
      <rPr>
        <sz val="11"/>
        <color theme="1"/>
        <rFont val="Calibri"/>
        <family val="2"/>
        <scheme val="minor"/>
      </rPr>
      <t>Mode</t>
    </r>
    <r>
      <rPr>
        <strike/>
        <sz val="11"/>
        <color theme="1"/>
        <rFont val="Calibri"/>
        <family val="2"/>
        <scheme val="minor"/>
      </rPr>
      <t xml:space="preserve"> </t>
    </r>
    <r>
      <rPr>
        <sz val="11"/>
        <color theme="1"/>
        <rFont val="Calibri"/>
        <family val="2"/>
        <scheme val="minor"/>
      </rPr>
      <t>de réalisation de l'accompagnement en matière de ressources et d'autogestion</t>
    </r>
  </si>
  <si>
    <r>
      <rPr>
        <sz val="11"/>
        <color theme="1"/>
        <rFont val="Calibri"/>
        <family val="2"/>
        <scheme val="minor"/>
      </rPr>
      <t>Mode de réalisation de la gestion des ressources humaines</t>
    </r>
  </si>
  <si>
    <r>
      <t xml:space="preserve">Gestion </t>
    </r>
    <r>
      <rPr>
        <sz val="11"/>
        <color theme="1"/>
        <rFont val="Calibri"/>
        <family val="2"/>
        <scheme val="minor"/>
      </rPr>
      <t xml:space="preserve">administrative, budgétaire, financière et comptable </t>
    </r>
  </si>
  <si>
    <r>
      <rPr>
        <sz val="11"/>
        <color theme="1"/>
        <rFont val="Calibri"/>
        <family val="2"/>
        <scheme val="minor"/>
      </rPr>
      <t>Mode de réalisation de la gestion administrative, budgétaire, financière et comptable</t>
    </r>
  </si>
  <si>
    <r>
      <rPr>
        <sz val="11"/>
        <color theme="1"/>
        <rFont val="Calibri"/>
        <family val="2"/>
        <scheme val="minor"/>
      </rPr>
      <t>Mode de réalisation de la gestion de l'information et de la communication</t>
    </r>
  </si>
  <si>
    <r>
      <rPr>
        <sz val="11"/>
        <color theme="1"/>
        <rFont val="Calibri"/>
        <family val="2"/>
        <scheme val="minor"/>
      </rPr>
      <t xml:space="preserve">Mode de réalisation de la gestion de la qualité et de la sécurité </t>
    </r>
  </si>
  <si>
    <r>
      <rPr>
        <sz val="11"/>
        <color theme="1"/>
        <rFont val="Calibri"/>
        <family val="2"/>
        <scheme val="minor"/>
      </rPr>
      <t xml:space="preserve">Mode de réalisation de la gestion des relations avec le territoire </t>
    </r>
  </si>
  <si>
    <r>
      <rPr>
        <sz val="11"/>
        <color theme="1"/>
        <rFont val="Calibri"/>
        <family val="2"/>
        <scheme val="minor"/>
      </rPr>
      <t>Mode de réalisation des transports liés à gérer, manager, coopérer</t>
    </r>
  </si>
  <si>
    <r>
      <rPr>
        <sz val="11"/>
        <color theme="1"/>
        <rFont val="Calibri"/>
        <family val="2"/>
        <scheme val="minor"/>
      </rPr>
      <t xml:space="preserve">Mode de réalisation de la fourniture des repas </t>
    </r>
  </si>
  <si>
    <r>
      <rPr>
        <sz val="11"/>
        <color theme="1"/>
        <rFont val="Calibri"/>
        <family val="2"/>
        <scheme val="minor"/>
      </rPr>
      <t xml:space="preserve">Mode de réalisation de l'entretien du linge </t>
    </r>
  </si>
  <si>
    <r>
      <rPr>
        <sz val="11"/>
        <color theme="1"/>
        <rFont val="Calibri"/>
        <family val="2"/>
        <scheme val="minor"/>
      </rPr>
      <t xml:space="preserve">Mode de réalisation des transports liés au projet individuel </t>
    </r>
  </si>
  <si>
    <r>
      <rPr>
        <sz val="11"/>
        <color theme="1"/>
        <rFont val="Calibri"/>
        <family val="2"/>
        <scheme val="minor"/>
      </rPr>
      <t xml:space="preserve">Mode de réalisation des transports des biens et matériels liés à la restauration et à l'entretien du linge </t>
    </r>
  </si>
  <si>
    <r>
      <t>- PROPRIETAIRE</t>
    </r>
    <r>
      <rPr>
        <sz val="11"/>
        <color theme="1"/>
        <rFont val="Calibri"/>
        <family val="2"/>
        <scheme val="minor"/>
      </rPr>
      <t xml:space="preserve">
- SOUS CONTRAT LOCATIF DE TYPE BAIL
- MEUBLE LOUE PPROFESSIONNEL
- MIS A DISPOSITION
- MIXTE
- AUTRE</t>
    </r>
  </si>
  <si>
    <r>
      <rPr>
        <sz val="11"/>
        <color theme="1"/>
        <rFont val="Calibri"/>
        <family val="2"/>
        <scheme val="minor"/>
      </rPr>
      <t>Précisez la raison sociale de vos partenaires à la convention plan bleu</t>
    </r>
  </si>
  <si>
    <r>
      <t>- CONVENTION
- GIP
- GIE
- GCS
- GCSMS</t>
    </r>
    <r>
      <rPr>
        <sz val="11"/>
        <color theme="1"/>
        <rFont val="Calibri"/>
        <family val="2"/>
        <scheme val="minor"/>
      </rPr>
      <t xml:space="preserve">
- GHT
- PAS DE COOPERATION</t>
    </r>
  </si>
  <si>
    <t>volets</t>
  </si>
  <si>
    <t xml:space="preserve">Question clé </t>
  </si>
  <si>
    <t xml:space="preserve">Volets </t>
  </si>
  <si>
    <r>
      <t xml:space="preserve">Nombre de lits et places </t>
    </r>
    <r>
      <rPr>
        <sz val="11"/>
        <color theme="1"/>
        <rFont val="Calibri"/>
        <family val="2"/>
        <scheme val="minor"/>
      </rPr>
      <t>autorisés au 31.12.N-1</t>
    </r>
  </si>
  <si>
    <r>
      <t xml:space="preserve">Nombre de lits et places installés au </t>
    </r>
    <r>
      <rPr>
        <sz val="11"/>
        <color theme="1"/>
        <rFont val="Calibri"/>
        <family val="2"/>
        <scheme val="minor"/>
      </rPr>
      <t>31.12.N-1</t>
    </r>
  </si>
  <si>
    <r>
      <t xml:space="preserve">Nombre de places </t>
    </r>
    <r>
      <rPr>
        <sz val="11"/>
        <color theme="1"/>
        <rFont val="Calibri"/>
        <family val="2"/>
        <scheme val="minor"/>
      </rPr>
      <t>autorisées au 31.12.N-1</t>
    </r>
  </si>
  <si>
    <r>
      <t xml:space="preserve">Nombre de places installées au </t>
    </r>
    <r>
      <rPr>
        <sz val="11"/>
        <color theme="1"/>
        <rFont val="Calibri"/>
        <family val="2"/>
        <scheme val="minor"/>
      </rPr>
      <t>31.12.N-1</t>
    </r>
  </si>
  <si>
    <t>Nombre de jours d'ouverture dans l'année unité 1</t>
  </si>
  <si>
    <t>Nombre de jours d'ouverture dans l'année unité 2</t>
  </si>
  <si>
    <t>Nombre de jours d'ouverture dans l'année unité 3</t>
  </si>
  <si>
    <t>Nombre de jours d'ouverture dans l'année unité 4</t>
  </si>
  <si>
    <t xml:space="preserve"> </t>
  </si>
  <si>
    <t>IPr1.1 Taux de personnes en dérogation ou hors autorisation pour motifs d'âge</t>
  </si>
  <si>
    <t>2Pr6.1 Répartition par âge des personnes accompagnées</t>
  </si>
  <si>
    <t>2Pr6.2 Répartition par âge des personnes accompagnées</t>
  </si>
  <si>
    <t>2Pr6.3 Répartition par âge des personnes accompagnées</t>
  </si>
  <si>
    <t>2Pr6.4 Répartition par âge des personnes accompagnées</t>
  </si>
  <si>
    <t>2Pr6.5 Répartition par âge des personnes accompagnées</t>
  </si>
  <si>
    <t>2Pr6.6 Répartition par âge des personnes accompagnées</t>
  </si>
  <si>
    <t>2Pr6.7 Répartition par âge des personnes accompagnées</t>
  </si>
  <si>
    <t>2Pr6.8 Répartition par âge des personnes accompagnées</t>
  </si>
  <si>
    <t>2Pr6.9 Répartition par âge des personnes accompagnées</t>
  </si>
  <si>
    <t>2Pr6.10 Répartition par âge des personnes accompagnées</t>
  </si>
  <si>
    <t>2Pr6.11 Répartition par âge des personnes accompagnées</t>
  </si>
  <si>
    <t>2Pr6.12 Répartition par âge des personnes accompagnées</t>
  </si>
  <si>
    <t>2Pr6.13 Répartition par âge des personnes accompagnées</t>
  </si>
  <si>
    <t>2Pr6.14 Répartition par âge des personnes accompagnées</t>
  </si>
  <si>
    <t>2Pr6.15 Répartition par âge des personnes accompagnées</t>
  </si>
  <si>
    <t>2Pr6.16 Répartition par âge des personnes accompagnées</t>
  </si>
  <si>
    <t>2Pr6.17 Répartition par âge des personnes accompagnées</t>
  </si>
  <si>
    <t>2Pr6.18 Répartition par âge des personnes accompagnées</t>
  </si>
  <si>
    <t>2Pr6.19 Répartition par âge des personnes accompagnées</t>
  </si>
  <si>
    <t>2Pr6.20 Répartition par âge des personnes accompagnées</t>
  </si>
  <si>
    <t>2Pr6.21 Répartition par âge des personnes accompagnées</t>
  </si>
  <si>
    <t>2Pr6.22 Répartition par âge des personnes accompagnées</t>
  </si>
  <si>
    <t>2Pr6.2 Répartition en fonction des GIR</t>
  </si>
  <si>
    <t>2Pr6.3 Répartition en fonction des types de déficiences observées</t>
  </si>
  <si>
    <t>2Pr6.4 Durée moyenne de séjour / d'accompagnement</t>
  </si>
  <si>
    <t xml:space="preserve">2pr6.5 Part des personnes bénéficiant d'une mesure de protection </t>
  </si>
  <si>
    <t xml:space="preserve">2Pr6.6 Taux d’occupation des places habilitées par des personnes bénéficiaires de l’aide sociale départementale à l’hébergement </t>
  </si>
  <si>
    <t xml:space="preserve">IPr2.1.1 Score moyen de l’échelle retenue de dépendance (dernier GMP validé)  </t>
  </si>
  <si>
    <t>IPr2.1.2 Score moyen de l’échelle retenue de dépendance (dernier GMP connu)</t>
  </si>
  <si>
    <t>IPr2.2.1 Score moyen de l’échelle retenue de charge en soins (PMP validé)</t>
  </si>
  <si>
    <t>IPr2.2.2 Score moyen de l’échelle retenue de charge en soins : dernier PMP connu</t>
  </si>
  <si>
    <t xml:space="preserve">IPr3.1 Répartition des personnes accompagnéesselon leur provenance </t>
  </si>
  <si>
    <t xml:space="preserve">IPr3.2 Répartition des personnes accompagnées sorties définitivement sur l'année par motif ou destination </t>
  </si>
  <si>
    <t xml:space="preserve">IPr3.3 Taux d’hospitalisation complète </t>
  </si>
  <si>
    <t xml:space="preserve">IPr4.1.1 Taux de réalisation de l'activité </t>
  </si>
  <si>
    <t>IPr4.1.2 Taux de réalisation de l'activité</t>
  </si>
  <si>
    <t xml:space="preserve"> Taux d'occupation des lits ou places autorisés en accompagnement permanent en %</t>
  </si>
  <si>
    <t xml:space="preserve"> Taux d'occupation des lits ou places autorisés en hébergement temporaire en %</t>
  </si>
  <si>
    <t xml:space="preserve"> Taux d'occupation des places autorisés en accueil de jour en %</t>
  </si>
  <si>
    <t>2Pr7.1.1 Nombre moyen de journées d’absence des personnes accompagnées sur la période</t>
  </si>
  <si>
    <t xml:space="preserve">2Pr7.1.2 Part des actes/séances programmés non réalisés </t>
  </si>
  <si>
    <t xml:space="preserve"> Commentaires et remarques</t>
  </si>
  <si>
    <t xml:space="preserve">IPr5.1 Taux d'admission sur les lits/places </t>
  </si>
  <si>
    <t>IRe1.1 Taux d'ETP vacants</t>
  </si>
  <si>
    <t xml:space="preserve">IRe1.2 Taux de prestations externes sur les prestations directes </t>
  </si>
  <si>
    <t xml:space="preserve">IRe2.1 Taux de personnels occupant une fonction de gestion d'équipe ou de "management" </t>
  </si>
  <si>
    <t>IRe2.2 Taux d’absentéisme (hors formation) en %</t>
  </si>
  <si>
    <t>IRe2.3 Taux de rotation des personnels</t>
  </si>
  <si>
    <t xml:space="preserve">2Re3.1 Répartition du personnel par fonction </t>
  </si>
  <si>
    <t>2Re3.2 Pyramide des âges du personnel au 31.12</t>
  </si>
  <si>
    <t>2Re3.2 Pyramide des âges du personnel au 31.13</t>
  </si>
  <si>
    <t>2Re3.2 Pyramide des âges du personnel au 31.14</t>
  </si>
  <si>
    <t>2Re3.2 Pyramide des âges du personnel au 31.15</t>
  </si>
  <si>
    <t>2Re3.2 Pyramide des âges du personnel au 31.16</t>
  </si>
  <si>
    <t>2Re3.2 Pyramide des âges du personnel au 31.17</t>
  </si>
  <si>
    <t>2Re3.2 Pyramide des âges du personnel au 31.18</t>
  </si>
  <si>
    <t>2Re3.2 Pyramide des âges du personnel au 31.19</t>
  </si>
  <si>
    <t>2Re3.2 Pyramide des âges du personnel au 31.20</t>
  </si>
  <si>
    <t>2Re3.2 Pyramide des âges du personnel au 31.21</t>
  </si>
  <si>
    <t>2Re3.3 Taux d’absentéisme par motif</t>
  </si>
  <si>
    <t xml:space="preserve">2Re3.6 </t>
  </si>
  <si>
    <t>IFi1.1 Taux d'atteinte des prévisions de recettes</t>
  </si>
  <si>
    <t xml:space="preserve">IFi1.2 Taux d'atteinte des prévisions de dépenses </t>
  </si>
  <si>
    <t xml:space="preserve">IFi2.1 Taux de CAF </t>
  </si>
  <si>
    <t>IFi2.2 Taux de vétusté des constructions</t>
  </si>
  <si>
    <t xml:space="preserve">IFi2.5 Taux de vétusté des équipements
</t>
  </si>
  <si>
    <t xml:space="preserve">IFi2.3 Taux d'endettement </t>
  </si>
  <si>
    <t>2Fi3.2 Répartition des dépenses réalisées par groupe</t>
  </si>
  <si>
    <t>2Fi4.1 Répartition des recettes par section tarifaire</t>
  </si>
  <si>
    <t>2Fi4.2 Répartition des dépenses par section tarifaire</t>
  </si>
  <si>
    <t>2Fi4.3 Taux d'utilisation de la dotation en soins</t>
  </si>
  <si>
    <t>2Fi4.4 Structure des dépenses financées par la dotation de soins</t>
  </si>
  <si>
    <t xml:space="preserve">IFi2.4 Fonds de roulement en jours de charges courantes </t>
  </si>
  <si>
    <t>Atypies
 (non bloquant)</t>
  </si>
  <si>
    <t>Cette donnée est reprise de l'indicateur de répartition par âge des personnes accompagnées</t>
  </si>
  <si>
    <t>Cette donnée sera reprise pour le calcul du taux de rotation</t>
  </si>
  <si>
    <t>Toutes personnes, y compris hébergement temporaire, accueil de jour et quel que soit le mode d'accompagnement. Cette valeur sera reprise automatiquement dans le calcul d'autres indicateurs</t>
  </si>
  <si>
    <t xml:space="preserve">Cette donée sera reprise pour le calcul du taux de rotation </t>
  </si>
  <si>
    <t>Cette donnée est reprise automatiquement de l'indicateur "taux d'admission"</t>
  </si>
  <si>
    <t>Cette donnée est reprise automatiquement de l'indicateur "Durée moyenne d'accompagnement"</t>
  </si>
  <si>
    <t xml:space="preserve">Cette donnée est reprise automatiquement des données de caractérisation. </t>
  </si>
  <si>
    <t>Cette donnée est reprise automatiquement de l'indicateur "taux d'absentéisme par motif "</t>
  </si>
  <si>
    <t>Cette donnée sera reprise automatiquement pour le calcul de l'indicateur "taux d'absentéisme"</t>
  </si>
  <si>
    <t>Cette donnée est reprise automatiquement de l'indicateur "taux de personnel occupant une fonction de management"</t>
  </si>
  <si>
    <t>Cette donnée est la somme automatique des différentes fonctions d'ETP et doit correspondre à la valeur saisie à la question 370 "Nombre d'ETP réel au 31.12"</t>
  </si>
  <si>
    <t>Cette donnée est reprise automatiquement de l'indicateur "Taux d'atteinte de prévision des recettes"</t>
  </si>
  <si>
    <t>Cette donnée est reprise automatiquement de l'indicateur "Taux d'atteinte de prévision des dépenses</t>
  </si>
  <si>
    <t xml:space="preserve">Cette donnée est reprise automatiquement de l'indicateur de Taux d'hospitalisation </t>
  </si>
  <si>
    <t>Cette donnée sera reprise dans le calcul de l'indicateur "taux d'occupation des places habilitées ASH"</t>
  </si>
  <si>
    <t>Cette donnée sera reprise dans le calcul du taux de réalisation de l'activité pour les CAMS et CMPP</t>
  </si>
  <si>
    <t>CMPP + CAMSP</t>
  </si>
  <si>
    <t xml:space="preserve">Catégorie d'ESMS </t>
  </si>
  <si>
    <t xml:space="preserve">ESMS Concerné </t>
  </si>
  <si>
    <t>ESMS Concerné</t>
  </si>
  <si>
    <t>2) COMMENT CA S'UTILISE ?</t>
  </si>
  <si>
    <r>
      <t xml:space="preserve">221 Bureau d'Aide Psychologique Universitaire </t>
    </r>
    <r>
      <rPr>
        <sz val="11"/>
        <color theme="1"/>
        <rFont val="Calibri"/>
        <family val="2"/>
        <scheme val="minor"/>
      </rPr>
      <t>B.A.P.U</t>
    </r>
  </si>
  <si>
    <r>
      <t>460 Service Prestataire d'Aide à Domicile S.A.</t>
    </r>
    <r>
      <rPr>
        <sz val="11"/>
        <color theme="1"/>
        <rFont val="Calibri"/>
        <family val="2"/>
        <scheme val="minor"/>
      </rPr>
      <t>A.D.</t>
    </r>
  </si>
  <si>
    <r>
      <t>Si l'OG a répondu ''partiellement</t>
    </r>
    <r>
      <rPr>
        <sz val="11"/>
        <color theme="1"/>
        <rFont val="Calibri"/>
        <family val="2"/>
        <scheme val="minor"/>
      </rPr>
      <t xml:space="preserve">", préciser les autres modes de réalisation de la prestation </t>
    </r>
  </si>
  <si>
    <r>
      <t xml:space="preserve">Gestion </t>
    </r>
    <r>
      <rPr>
        <sz val="11"/>
        <color theme="1"/>
        <rFont val="Calibri"/>
        <family val="2"/>
        <scheme val="minor"/>
      </rPr>
      <t xml:space="preserve">budgétaire, financière et comptable </t>
    </r>
  </si>
  <si>
    <r>
      <t xml:space="preserve">Si l'OG a répondu ''partiellement </t>
    </r>
    <r>
      <rPr>
        <sz val="11"/>
        <color theme="1"/>
        <rFont val="Calibri"/>
        <family val="2"/>
        <scheme val="minor"/>
      </rPr>
      <t xml:space="preserve">", préciser les autres modes de réalisation de la prestation </t>
    </r>
  </si>
  <si>
    <r>
      <t xml:space="preserve">Gestion des données </t>
    </r>
    <r>
      <rPr>
        <sz val="11"/>
        <color theme="1"/>
        <rFont val="Calibri"/>
        <family val="2"/>
        <scheme val="minor"/>
      </rPr>
      <t>des personnes accueillies, système d'information, informatique, TIC, archivage informatique des données, GED</t>
    </r>
  </si>
  <si>
    <t>Périmètre</t>
  </si>
  <si>
    <t xml:space="preserve">Gestion administrative, budgétaire, financière et comptable </t>
  </si>
  <si>
    <t>toutes les données</t>
  </si>
  <si>
    <t xml:space="preserve">MAS + FAM/EAM + CRP + EEAP +  EANM + EHPAD </t>
  </si>
  <si>
    <t>Légende</t>
  </si>
  <si>
    <r>
      <t xml:space="preserve">Indiquez le nombre de places </t>
    </r>
    <r>
      <rPr>
        <sz val="11"/>
        <color theme="1"/>
        <rFont val="Calibri"/>
        <family val="2"/>
        <scheme val="minor"/>
      </rPr>
      <t xml:space="preserve">autorisées </t>
    </r>
    <r>
      <rPr>
        <sz val="11"/>
        <color theme="1"/>
        <rFont val="Calibri"/>
        <family val="2"/>
        <scheme val="minor"/>
      </rPr>
      <t>en accueil de jour au sein de votre ESMS
Mettre 0 si non concerné</t>
    </r>
  </si>
  <si>
    <t xml:space="preserve">Cette donnée sera reprise automatiquement pour le calcul de l'indicateur "structure des dépenses financées par la dotation de soins" </t>
  </si>
  <si>
    <t xml:space="preserve">: Correspond aux données à collecter en prévision de l'ouverture de la plateforme TDB </t>
  </si>
  <si>
    <t>IME + ITEP + IEM + IDA + EEAP + IDV + MAS + FAM/EAM + CRP + EANM +EHPAD</t>
  </si>
  <si>
    <t>Questions</t>
  </si>
  <si>
    <t xml:space="preserve">Questions </t>
  </si>
  <si>
    <t xml:space="preserve">Informations à collecter </t>
  </si>
  <si>
    <t>Informations à collecter</t>
  </si>
  <si>
    <t>Conditions</t>
  </si>
  <si>
    <t>Contrôles de cohérence (bloquant)</t>
  </si>
  <si>
    <t>Indicateurs</t>
  </si>
  <si>
    <t xml:space="preserve">Données source </t>
  </si>
  <si>
    <t>Données à collecter</t>
  </si>
  <si>
    <t xml:space="preserve">Le périmètre de l'OG </t>
  </si>
  <si>
    <t>Identification de l’organisme gestionnaire</t>
  </si>
  <si>
    <t xml:space="preserve">2Pr6.5 Part des personnes bénéficiant d'une mesure de protection </t>
  </si>
  <si>
    <t>2Pr7.2 File active des personnes accompagnées sur la période</t>
  </si>
  <si>
    <t xml:space="preserve">IPr5.2 Taux de rotation des personnes accompagnées </t>
  </si>
  <si>
    <t>IPr5.2 Taux de rotation des personnes accompagnées en accueil de jour</t>
  </si>
  <si>
    <t xml:space="preserve"> La grille de préparation à la collecte ne se substitue ni au remplissage des données sur la plateforme, au cours de la période de saisie, ni au fichier d'import. Cette grille n'est pas interfacée avec la plateforme Tableau de Bord.</t>
  </si>
  <si>
    <t>IME + ITEP + IEM + IDA + EEAP + IDV + MAS + FAM/EAM + CRP + EANM + EHPAD +  ESAT + SSIAD + SESSAD + SAMSAH + SPASAD + SAVS + CAMSP + CMPP + IES</t>
  </si>
  <si>
    <t>IME + ITEP + IEM + IDA + EEAP + IDV + MAS + FAM/EAM + CRP + EANM +EHPAD + IES</t>
  </si>
  <si>
    <t>IME + ITEP + IEM + IDA + EEAP + IDV + MAS + FAM/EAM + CRP + EANM +EHPAD + ESAT + IES</t>
  </si>
  <si>
    <t>IME + ITEP + IEM + IDA + EEAP + IDV + MAS + FAM/EAM + CRP + EANM +EHPAD + ESAT + SSIAD + SESSAD + SAMSAH + SPASAD + SAVS + IES</t>
  </si>
  <si>
    <t>L'ESMS dispose t-il des éléments socles garantissant le bon fonctionnement de son SI ?</t>
  </si>
  <si>
    <t>Gouvernance du SI</t>
  </si>
  <si>
    <t>- OUI
- EN COURS 
- NON</t>
  </si>
  <si>
    <t>Le schéma directeur des systèmes d'information  ou une feuille de route est un document dans lequel sont définis les orientations en matière de SI, les projets à mener et les moyens associés pour une période de 3 à 5 ans.</t>
  </si>
  <si>
    <t>La feuille de route fait l'objet d'un point de situation avec la direction</t>
  </si>
  <si>
    <t xml:space="preserve">- PAS DE REUNION
- 1 FOIS PAR AN
- 2 FOIS PAR AN
- PLUS DE 2 FOIS PAR AN
</t>
  </si>
  <si>
    <t xml:space="preserve">Le SI est un axe identifié dans le cadre du CPOM </t>
  </si>
  <si>
    <t>q14=OUI</t>
  </si>
  <si>
    <t>Moyens alloués au SI</t>
  </si>
  <si>
    <t>Vous identifiez clairement un budget pour le SI chaque année</t>
  </si>
  <si>
    <t>Quel est le montant en euro du budget d'exploitation de votre SI ?</t>
  </si>
  <si>
    <t xml:space="preserve">Quel est le montant en euro du budget d'investissement de votre SI ? </t>
  </si>
  <si>
    <t xml:space="preserve">Vous disposez d'un responsable des Systèmes d'Information (RSI) ou Directeur des systèmes d'Information (DSI) </t>
  </si>
  <si>
    <t xml:space="preserve">- NON 
- RECRUTEMENT EN COURS
- OUI, en interne à l'ESMS (salarié de la structure)
- OUI, en externe à l'ESMS (recours à prestataire) 
 - OUI, mutualisé et internalisé au sein de l'OG
- OUI, mutualisé au sein de l'OG et externalisé (prestataire) 
- OUI, mutualisé avec d'autres ESMS (GCS MS, convention, etc.)
</t>
  </si>
  <si>
    <t>Equipement SI</t>
  </si>
  <si>
    <t xml:space="preserve">Si OUI, donnez le nom de la solution : </t>
  </si>
  <si>
    <t>Sécurité SI</t>
  </si>
  <si>
    <t>Votre politique de sécurité informatique prévoit-elle la mise en oeuvre des actions suivantes</t>
  </si>
  <si>
    <t xml:space="preserve">-UN ACCES AU SYSTÈME D'INFORMATION DE L'ETABLISSEMENT EST-IL SYSTEMATIQUEMENT NOMINATIF ?
- UNE POLITIQUE DE SECURITE DES MOTS DE PASSE A ÉTÉ MISE EN ŒUVRE 
- DES AUDITS EXTERNES SONT REALISES REGULIEREMENT </t>
  </si>
  <si>
    <t xml:space="preserve">Des sauvegardes de données sont effectuées régulièrement </t>
  </si>
  <si>
    <t xml:space="preserve">Vous avez désigné un délégué à la protection des données (DPO) </t>
  </si>
  <si>
    <t xml:space="preserve">- INTERNE
 - MUTUALISE AVEC OG ET INTERNALISE
- MUTUALISE AVEC OG ET EXTERNALISE  
- MUTUALISE AVEC AUTRES ESMS
- EXTERNALISE  </t>
  </si>
  <si>
    <t xml:space="preserve">Actions entreprises pour la mise en conformité avec le Règlement général sur la protection des données (RGPD) </t>
  </si>
  <si>
    <t xml:space="preserve">
1 :Réalisation d'un registre des activités de traitement
2:Plan d'actions détaillant les actions RGPD à mener
3: Existence d’un document lié au règlement intérieur  formalisant les règles d’accès et d’usage du SI, en particulier pour les applications gérant des données 
de santé à caractère personnel, diffusé au personnel, aux nouveaux arrivants, prestataires et fournisseurs 
4: Information des usagers /résidents sur les conditions d’utilisation des données à caractère personnel
5 :Procédure exercice des droits 
6: Procédure notification violation des données
7 :Politique  de conservation et de suppression des données personnelles </t>
  </si>
  <si>
    <t xml:space="preserve">Vous disposez de procédures dégradées en cas de panne informatique </t>
  </si>
  <si>
    <t xml:space="preserve">Vos données de santé sont-elles hébergées à l'externe ? </t>
  </si>
  <si>
    <t xml:space="preserve">-OUI
- NON
- EN COURS
- NON APPLICABLE </t>
  </si>
  <si>
    <t xml:space="preserve">Plusieurs actions peuvent être cochées </t>
  </si>
  <si>
    <t>Si OUI, l'hébergeur est-il certifié Hébergeurs de Données de Santé (HDS) ?</t>
  </si>
  <si>
    <t xml:space="preserve">Si OUI, veuillez indiquer le nom de l'hébergeur </t>
  </si>
  <si>
    <t>Capacités d'échange et de partage de l'ESMS</t>
  </si>
  <si>
    <t xml:space="preserve">Les salariés ont ils un accès dématérialisé aux procédures / documents de leur établissement ou service ? </t>
  </si>
  <si>
    <t>- OUI 
- NON</t>
  </si>
  <si>
    <t>Votre logiciel est-il en capacité de faire le lien avec le DMP ?</t>
  </si>
  <si>
    <t xml:space="preserve">-Non mon logiciel ne fait pas le lien avec le DMP
-Oui, il fait le lien et je l'utilise en lecture du DMP
-Oui, il fait le lien et je l'utilise en alimentation du DMP
-Oui, il fait le lien et je l'utilise en création du DMP
-Non applicable </t>
  </si>
  <si>
    <t>Votre établissement utilise-t-il un service de Messagerie Sécurisée intégré à l’espace de confiance MS Santé ?</t>
  </si>
  <si>
    <t>- OUI
- NON
- NON APPLICABLE</t>
  </si>
  <si>
    <t>Fonctions de pilotage</t>
  </si>
  <si>
    <t xml:space="preserve">De quel type d'outil disposez-vous  pour la gestion comptable, budgétaire et financière ? </t>
  </si>
  <si>
    <t>Si logiciel, indiquez le nom du couple éditeur/logiciel</t>
  </si>
  <si>
    <t xml:space="preserve">De quel type d'outil disposez-vous  pour le pilotage de l'établissement (tableau de bord transversaux) ? </t>
  </si>
  <si>
    <t>Fonctions supports</t>
  </si>
  <si>
    <t xml:space="preserve"> Combien de modules sont couverts par votre SI RH actuel ?
1. Piloter la fonction RH
2. Piloter la masse salariale
3. Recrutement et Mobilité
4. Gestion administrative du personnel
5. Gestion des temps et activités (GTA)
6. Gestion Prévisionnelle des Métiers et des Compétences (GPMC)
7. Gestion de la formation
8. Promouvoir la santé et la qualité de vie au travail
9. Paie</t>
  </si>
  <si>
    <t>Si vous possèdez :
'Aucun module = non informatisé 
De 1 à 3 module(s) =  maturité faible
De 4 à 6 modules = maturité moyenne
De 7 à 9 modules = maturité forte</t>
  </si>
  <si>
    <t>De quel type d'outil disposez vous pour la gestion des stocks et approvisionnements ?</t>
  </si>
  <si>
    <t xml:space="preserve">De quel type d'outil disposez vous pour la facturation ? </t>
  </si>
  <si>
    <t xml:space="preserve"> Dossier informatisé de l’usager/ résident</t>
  </si>
  <si>
    <t>De quel type d'outil disposez vous pour le dossier de l'usager ?</t>
  </si>
  <si>
    <t xml:space="preserve">Taux de dossiers administratifs d'un usager/résident informatisés </t>
  </si>
  <si>
    <t xml:space="preserve">Taux de projets personnalisés d'un usager/résident informatisés </t>
  </si>
  <si>
    <t>L'usager/résident ou aidant a-t-il un espace dédié dans le SI de l'ESMS ?</t>
  </si>
  <si>
    <t>OUI
NON
EN COURS</t>
  </si>
  <si>
    <t xml:space="preserve">L'usager/résident peut-il alimenter son dossier informatisé ? </t>
  </si>
  <si>
    <t>reprise q280</t>
  </si>
  <si>
    <t>Quel est l'usage du SI dans l'ESMS ?</t>
  </si>
  <si>
    <r>
      <t xml:space="preserve">
</t>
    </r>
    <r>
      <rPr>
        <b/>
        <sz val="11"/>
        <rFont val="Calibri"/>
        <family val="2"/>
        <scheme val="minor"/>
      </rPr>
      <t>Une feuille de route SI ou un schéma directeur des systèmes d'information (SDSI) a été  défini et formalisé</t>
    </r>
    <r>
      <rPr>
        <b/>
        <strike/>
        <sz val="11"/>
        <rFont val="Calibri"/>
        <family val="2"/>
        <scheme val="minor"/>
      </rPr>
      <t xml:space="preserve">
</t>
    </r>
  </si>
  <si>
    <t>Quelles sont les pratiques de l'ESMS en matière de développement durable ?</t>
  </si>
  <si>
    <t>Volet gouvernance</t>
  </si>
  <si>
    <t>Intégration des enjeux du développement durable</t>
  </si>
  <si>
    <t>- 1. Les projets majeurs de la structure ne tiennent compte que de l’impact économique.
- 2. Les projets majeurs de la structure tiennent compte des impacts sur tous les enjeux du Développement Durable : environnementaux, sociaux, sociétaux ou économiques.
- 3. Les impacts des projets majeurs de la structure sur les enjeux du Développement Durable sont positifs et font l’objet d’un engagement (projet de la structure, fiche action dans le CPOM, articles dans les conventions de partenariat, etc.).
- 4. Les impacts des projets majeurs de la structure sur les enjeux du Développement Durable font l’objet d’une évaluation, d'un suivi et d'une amélioration continue.
- 5. Tous les projets de la structure font l’objet d’une formalisation, d’une évaluation, d’un suivi et d’une amélioration continue en matière d’enjeux du Développement Durable.</t>
  </si>
  <si>
    <t>Volet social</t>
  </si>
  <si>
    <t xml:space="preserve">Qualité de vie au travail (QVT) </t>
  </si>
  <si>
    <t xml:space="preserve"> - 1. La structure respecte la réglementation en matière de conditions de travail.
- 2. La structure met en place des dispositifs donnant la capacité aux salariés de s’exprimer et d’agir sur leurs conditions de travail.
- 3. La structure co-construit avec les salariés ou leurs représentants le contenu et l’organisation du travail lors des phases de conception, de mise en œuvre et d’évaluation des projets techniques ou organisationnels.
- 4. Le contenu et l’organisation du travail est parfaitement aligné sur les enjeux de la qualité de vie au travail, la direction est formée à ces enjeux.
- 5. Les enjeux de la qualité de vie au travail font l’objet d’une évaluation et d’une amélioration continue.</t>
  </si>
  <si>
    <t>Volet environnemental</t>
  </si>
  <si>
    <t>Consommation d'énergie par m²</t>
  </si>
  <si>
    <t xml:space="preserve">Consommation d'énergie annuelle </t>
  </si>
  <si>
    <t>Superficie en m²</t>
  </si>
  <si>
    <t>reprise de q85</t>
  </si>
  <si>
    <t xml:space="preserve">Politique de gestion des déchets </t>
  </si>
  <si>
    <t>- 1. La structure n’a pas d’engagement au-delà des obligations juridiques.
- 2. La structure a formalisé une politique de gestion des déchets et réalisé une cartographie des filières de tri et des quantités produites.
- 3. La structure s'est donnée des objectifs de réduction et valorisation des déchets avec la mise en œuvre du tri sélectif ; les professionnels sont sensibilisés et/ou formés.
- 4. La politique et les procédures de gestion des déchets sont régulièrement évaluées et améliorées ; les patients et personnes accompagnées sont sensibilisés au tri des déchets.
- 5. La politique d'achats prend en compte la gestion des déchets issus des produits achetés.</t>
  </si>
  <si>
    <t>Volet économique</t>
  </si>
  <si>
    <t>Politique d'achat</t>
  </si>
  <si>
    <t>- 1. La structure a diagnostiqué ses pratiques d’achats.
- 2. La structure a ajusté ses achats aux besoins réels afin de rechercher un impact économique.
- 3. La structure intègre dans sa politique d’achat et d’appels d’offres des critères environnementaux.
- 4. La structure pratique des achats dans une approche en coût global et intègre des critères environnementaux et/ou sociaux.
- 5. La structure a mis en place un processus de décision et une politique évaluée, améliorée en continu et diffusée.</t>
  </si>
  <si>
    <t>Cette information est reprise automatiquement des données de l'indicateur "2Pr6.1 Répartition par âge des personnes accompagnées" de l'Axe 1</t>
  </si>
  <si>
    <t>Cette donnée est reprise de la question "Superficie des locaux en m2" des données de caractérisation des ESMS, rubrique "ressources matérielles"</t>
  </si>
  <si>
    <t>Précisez le mode de prise en charge ou d’accueil</t>
  </si>
  <si>
    <t>Conseil de la vie sociale ou autre forme de participation : Date de la dernière réunion avant le 31.12 de l'exercice clos</t>
  </si>
  <si>
    <t>Les ESMS non soumis à l'obligation de réunir un CVS doivent prévoir une autre forme de participation associant les représentants des usagers et de leurs familles</t>
  </si>
  <si>
    <t>Réalisation des achats de la structure</t>
  </si>
  <si>
    <t>Mode de réalisation des achats de la structure</t>
  </si>
  <si>
    <t>-GHT
- GCS/GCSMS
- Groupement d’achat
- Opérateurs nationaux
- Convention
- Autres</t>
  </si>
  <si>
    <t>Veuillez renseigner un nombre entier</t>
  </si>
  <si>
    <t xml:space="preserve">Précisez  la nature de ces missions d'appui-ressource </t>
  </si>
  <si>
    <t>Troubles du comportement et de la communication (TCC)</t>
  </si>
  <si>
    <t>Nombre de personnes atteintes de troubles du comportement et de la communication (TCC) à titre principal</t>
  </si>
  <si>
    <t>Nombre de personnes atteintes de troubles du comportement et de la communication (TCC) à titre associé</t>
  </si>
  <si>
    <t xml:space="preserve">IPr5.2.1 Taux de rotation des personnes accompagnées </t>
  </si>
  <si>
    <t>IPr5.2.2 Taux de rotation des personnes accompagnées en accueil de jour</t>
  </si>
  <si>
    <t>Nombre d'ETP vacants en interne</t>
  </si>
  <si>
    <t>La somme du nombre d'ETP vacants concernant la fonction SOINS (q857) et du nombre d'ETP vacants concernant la fonction SOCIO EDUCATIVE (q858) doit être inférieure ou égale au nombre total d'ETP vacants (q349)</t>
  </si>
  <si>
    <t>Valeur initiale (valeur brute) des constructions en Euros = somme des comptes 213, 214, et 223 et 224 si existants</t>
  </si>
  <si>
    <t>Charges courantes en Euros</t>
  </si>
  <si>
    <t xml:space="preserve">: Correspond aux données qui sont automatiquement reprises depuis les SI CNSA pour les ESMS sous compétence exclusive ARS ou conjointe ARS/CD. // Correspond aux données à collecter pour les ESMS qui sont sous compétence exclusive des CD. </t>
  </si>
  <si>
    <t xml:space="preserve">- Non informatisé 
- Outil bureautique (Word, excel,etc.)
 - Logiciel 
</t>
  </si>
  <si>
    <t xml:space="preserve">- Non informatisé 
- Outil bureautique (Word, excel,etc.)
 - Logiciel </t>
  </si>
  <si>
    <t xml:space="preserve">- Non informatisé 
- Outil bureautique (Word, excel,etc.)
 - Logiciel  </t>
  </si>
  <si>
    <t xml:space="preserve">-En interne à l'ESMS 
- De manière mutualisée en interne à l'OG
- De manière mutualisée  dans le cadre d'une coopération formalisée (convention,  GIP, GIE, GCS, GCSMS, GHT…)
 </t>
  </si>
  <si>
    <t>Si selection d'un mode de prise en charge ou d'accueil à q925,</t>
  </si>
  <si>
    <t>Nombre d'ETP exerçant une fonction de "management" ou de  gestion d'équipe</t>
  </si>
  <si>
    <t>Nombre d'ETP Direction/Encadrement</t>
  </si>
  <si>
    <t xml:space="preserve"> - Dont nombre d’ETP de personnel médical d'encadrement</t>
  </si>
  <si>
    <t>Nombre d'ETP Administration /Gestion</t>
  </si>
  <si>
    <t>Nombre d'ETP Services généraux</t>
  </si>
  <si>
    <t>Nombre d'ETP Restauration</t>
  </si>
  <si>
    <t>Nombre d'ETP Socio-éducatif</t>
  </si>
  <si>
    <t xml:space="preserve">     - Dont nombre d'ETP d'aide médico-psychologique</t>
  </si>
  <si>
    <t xml:space="preserve">     - Dont nombre d'ETP d'animateur</t>
  </si>
  <si>
    <t xml:space="preserve"> - Dont nombre d’ETP de moniteur éducateur 
</t>
  </si>
  <si>
    <t xml:space="preserve"> - Dont nombre d’ETP d’éducateur spécialisé
</t>
  </si>
  <si>
    <t xml:space="preserve"> - Dont nombre d’ETP d’assistant social
</t>
  </si>
  <si>
    <t>Nombre d'ETP Paramédical</t>
  </si>
  <si>
    <t xml:space="preserve">            - Dont nombre d'ETP d'infirmier</t>
  </si>
  <si>
    <t xml:space="preserve">            - Dont nombre d'ETP d'aide médico-psychologique</t>
  </si>
  <si>
    <t xml:space="preserve">            - Dont nombre d'ETP d'aide soignant</t>
  </si>
  <si>
    <t xml:space="preserve">            - Dont nombre d'ETP de kinésithérapeute</t>
  </si>
  <si>
    <t xml:space="preserve">            - Dont nombre d'ETP de psychomotricien</t>
  </si>
  <si>
    <t xml:space="preserve">            - Dont nombre d'ETP d'ergothérapeute</t>
  </si>
  <si>
    <t xml:space="preserve"> - Dont nombre d’ETP d’orthophoniste
</t>
  </si>
  <si>
    <t>Nombre d’ETP de psychologue</t>
  </si>
  <si>
    <t>Nombre d’ETP d’ASH</t>
  </si>
  <si>
    <t xml:space="preserve">Nombre d'ETP Médical </t>
  </si>
  <si>
    <t xml:space="preserve">               - Dont nombre d'ETP de médecin coordonnateur</t>
  </si>
  <si>
    <t>Nombre d’ETP de personnel Education nationale</t>
  </si>
  <si>
    <t>Nombre d'ETP Autres fonctions</t>
  </si>
  <si>
    <t>Nombre d'ETP * 365</t>
  </si>
  <si>
    <r>
      <rPr>
        <b/>
        <sz val="18"/>
        <color rgb="FFC00000"/>
        <rFont val="Calibri"/>
        <family val="2"/>
        <scheme val="minor"/>
      </rPr>
      <t>1) A QUOI CA SERT ?</t>
    </r>
    <r>
      <rPr>
        <b/>
        <sz val="16"/>
        <color rgb="FFC00000"/>
        <rFont val="Calibri"/>
        <family val="2"/>
        <scheme val="minor"/>
      </rPr>
      <t xml:space="preserve">
Les responsables d'ESMS, d'OG ou les référents des ARS/CD bénéficient tout au long de la campagne de différents outils à leur disposition. 
La grille de préparation à la collecte permet à l’utilisateur de préparer sa campagne en ciblant, en amont, les informations dont il aura besoin au moment de la saisie des données sur la plateforme Tableau de Bord. 
Certaines données financières (uniquement données classe 6 et classe 7) seront reprises depuis les systèmes d’information de la CNSA. Les ESMS sous compétence exclusive ou conjointe ARS/CD seront concernés par cette reprise automatique. Ces données seront bloquées sur la plateforme Tableau de Bord pour les structures concernées.</t>
    </r>
  </si>
  <si>
    <t>: Correspond aux données qui sont automatiquement reprises pour d'autres indicateurs.</t>
  </si>
  <si>
    <t xml:space="preserve">Hébergement permanent
Hébergement temporaire
Internat
Semi internat
Externat
Demi-pension
Accueil séquentiel
Accueil de jour
Placement dans une famille
Milieu ouvert / ordinaire
Accueil / hébergement de nuit
Autre </t>
  </si>
  <si>
    <t>&lt;=q336</t>
  </si>
  <si>
    <t>- FONCTION PUBLIQUE : Titre IV de la fonction publique hospitalière (y compris les stagiaires, contractuels, vacataires, auxiliaires)
- FONCTION PUBLIQUE :  Titre III de la fonction publique territoriale (département commune, y compris les stagiaires, contractuels,
 vacataires, auxiliaires)
- FONCTION PUBLIQUE : Titre II (fonctionnaire de l’Etat, y compris les stagiaires, contractuels, vacataires, auxiliaires)
- CONVENTIONS COLLECTIVES - CCN de 1951
- CONVENTIONS COLLECTIVES - CCN de 1965
- CONVENTIONS COLLECTIVES - CCN de 1966
- CONVENTIONS COLLECTIVES - CC du 18 avril 2002 et son annexe médico-sociale
- CONVENTIONS COLLECTIVES - Convention Collective UCANSS
- CONVENTIONS COLLECTIVES - Syndicat général des organismes sanitaires et sociaux à but non lucratif (accord SOP)
- CONVENTIONS COLLECTIVES - Convention Croix-Rouge
- CONVENTIONS COLLECTIVES - Accord de branche du 29 mars 2002 de l'aide à domicile
- CONVENTIONS COLLECTIVES - Autre convention collective
- AUTRE PERSONNEL - Accord d’établissement
- AUTRE PERSONNEL - Pas d’accord d’établissement ni de convention collective
- AUTRE PERSONNEL - Congréganistes non salariés</t>
  </si>
  <si>
    <t>- Diplôme Niveau 1 - CAFDES (certificat d’aptitude aux fonctions de directeur d’établissement ou service d’intervention sociale) ou Master 2
- Diplôme Niveau 1 - Corps des DH (Directeurs d’hôpital)
- Diplôme Niveau 1 - DESSMS ( Directeur d’établissement social, sanitaire et médico-social) 
- Diplôme Niveau 1 - DEIS (diplôme d’Etat en ingénierie sociale)
- Diplôme Niveau 1 - Autre
- Diplôme Niveau 2 - CAFERUIS (certificat d’aptitude aux fonctions d’encadrement et de responsable d’unité d’intervention sociale) ou Licence 
- Diplôme Niveau 2 - Autre
- Diplôme de niveau 3
- Diplôme niveau 4 ou 5
- Aucun diplôme</t>
  </si>
  <si>
    <t>Nombre d'ETP réels au 31.12</t>
  </si>
  <si>
    <t xml:space="preserve">Nombre de personnes accompagnées dans l'effectif au 31.12 provenant du domicile ou du milieu ordinaire </t>
  </si>
  <si>
    <t>Axe n°4- Objectifs / Système d'information et développement durable</t>
  </si>
  <si>
    <t>Nombre de dossiers administratifs informatisés pour les usagers au 31.12</t>
  </si>
  <si>
    <t>Nombre de projets personnalisés informatisés pour les usagers au 31.12</t>
  </si>
  <si>
    <r>
      <t>min. 5 Kwh/m</t>
    </r>
    <r>
      <rPr>
        <vertAlign val="superscript"/>
        <sz val="11"/>
        <color rgb="FFFF0000"/>
        <rFont val="Calibri"/>
        <family val="2"/>
        <scheme val="minor"/>
      </rPr>
      <t>2</t>
    </r>
    <r>
      <rPr>
        <sz val="11"/>
        <color rgb="FFFF0000"/>
        <rFont val="Calibri"/>
        <family val="2"/>
        <scheme val="minor"/>
      </rPr>
      <t>/an  max. 1000 Kwh/m</t>
    </r>
    <r>
      <rPr>
        <vertAlign val="superscript"/>
        <sz val="11"/>
        <color rgb="FFFF0000"/>
        <rFont val="Calibri"/>
        <family val="2"/>
        <scheme val="minor"/>
      </rPr>
      <t>2</t>
    </r>
    <r>
      <rPr>
        <sz val="11"/>
        <color rgb="FFFF0000"/>
        <rFont val="Calibri"/>
        <family val="2"/>
        <scheme val="minor"/>
      </rPr>
      <t>/an</t>
    </r>
  </si>
  <si>
    <r>
      <t>Mode d'emploi…......................................................................................................................</t>
    </r>
    <r>
      <rPr>
        <b/>
        <u/>
        <sz val="11"/>
        <color theme="4"/>
        <rFont val="Calibri"/>
        <family val="2"/>
        <scheme val="minor"/>
      </rPr>
      <t xml:space="preserve">Onglet 1 </t>
    </r>
  </si>
  <si>
    <r>
      <t>Indicateurs de l'axe 3 "Finances et budget"…...............................................................................</t>
    </r>
    <r>
      <rPr>
        <b/>
        <u/>
        <sz val="11"/>
        <color theme="4"/>
        <rFont val="Calibri"/>
        <family val="2"/>
        <scheme val="minor"/>
      </rPr>
      <t>Onglet 6</t>
    </r>
    <r>
      <rPr>
        <b/>
        <sz val="11"/>
        <color theme="4"/>
        <rFont val="Calibri"/>
        <family val="2"/>
        <scheme val="minor"/>
      </rPr>
      <t xml:space="preserve"> </t>
    </r>
  </si>
  <si>
    <r>
      <t>Indicateurs de l'axe 4 "Objectifs / Système d'information et développement durable"…........................</t>
    </r>
    <r>
      <rPr>
        <b/>
        <u/>
        <sz val="11"/>
        <color theme="4"/>
        <rFont val="Calibri"/>
        <family val="2"/>
        <scheme val="minor"/>
      </rPr>
      <t>Onglet 7</t>
    </r>
  </si>
  <si>
    <r>
      <t>Données de caractérisation pour les Organismes Gestionnaires….........…........................................</t>
    </r>
    <r>
      <rPr>
        <b/>
        <u/>
        <sz val="11"/>
        <color theme="4"/>
        <rFont val="Calibri"/>
        <family val="2"/>
        <scheme val="minor"/>
      </rPr>
      <t>Onglet 2</t>
    </r>
  </si>
  <si>
    <r>
      <t>Données de caractérisation pour les Etablissements et Services Médico-Sociaux…...........................</t>
    </r>
    <r>
      <rPr>
        <b/>
        <u/>
        <sz val="11"/>
        <color theme="4"/>
        <rFont val="Calibri"/>
        <family val="2"/>
        <scheme val="minor"/>
      </rPr>
      <t>Onglet 3</t>
    </r>
  </si>
  <si>
    <r>
      <t>Indicateurs de l'axe 1 "Prestations de soins et d’accompagnement pour les personnes"…..……..............</t>
    </r>
    <r>
      <rPr>
        <b/>
        <u/>
        <sz val="11"/>
        <color theme="4"/>
        <rFont val="Calibri"/>
        <family val="2"/>
        <scheme val="minor"/>
      </rPr>
      <t>Onglet 4</t>
    </r>
  </si>
  <si>
    <r>
      <t>Indicateurs de l'axe 2 " Ressources humaines"…...........................................................................</t>
    </r>
    <r>
      <rPr>
        <b/>
        <u/>
        <sz val="11"/>
        <color theme="4"/>
        <rFont val="Calibri"/>
        <family val="2"/>
        <scheme val="minor"/>
      </rPr>
      <t>Onglet 5</t>
    </r>
  </si>
  <si>
    <t>IME + ITEP + IEM + IDA + EEAP + IDV + MAS + FAM/EAM + CRP + EANM +EHPAD + ESAT +  IES</t>
  </si>
  <si>
    <t>IME + ITEP + IEM + IDA + EEAP + IDV + MAS + FAM/EAM + CRP + EANM +  ESAT + SSIAD + SESSAD + SAMSAH + SPASAD + SAVS + CAMSP + CMPP + IES</t>
  </si>
  <si>
    <t>IME + ITEP + IEM + IDA + EEAP + IDV + MAS + FAM/EAM + CRP + EANM + ESAT + SSIAD + SESSAD + SAMSAH + SPASAD + SAVS + CAMSP + CMPP + IES</t>
  </si>
  <si>
    <t>IME + ITEP + IEM + IDA + EEAP + IDV + MAS + FAM/EAM + CRP + EANM + E ESAT + SSIAD + SESSAD + SAMSAH + SPASAD + SAVS + CAMSP + CMPP + IES</t>
  </si>
  <si>
    <t>IME + ITEP + IEM + IDA + EEAP + IDV + MAS + FAM/EAM + CRP + EANM +   ESAT + SSIAD + SESSAD + SAMSAH + SPASAD + SAVS + CAMSP + CMPP + IES</t>
  </si>
  <si>
    <t xml:space="preserve">Plateforme d'accompagnement et de répit des aidants </t>
  </si>
  <si>
    <t xml:space="preserve">Dispositifs spécifiques destinés aux enfants et adolescents handicapés </t>
  </si>
  <si>
    <t xml:space="preserve">Dispositifs spécifiques destinés aux adultes handicapés </t>
  </si>
  <si>
    <t>Autorisation spécifique - UHR / Unité Spécifique Alzheimer/ PASA / ESA / Centre de ressources territorial pour personnes âgées</t>
  </si>
  <si>
    <t>• Équipe mobile d'appui médico-social à la scolarisation
• Dispositif d’intervention médico-sociale adapté aux problématiques croisées de protection de l’enfance et de handicap
• Équipe relais handicaps rares
• Pôle de compétences et de prestations externalisées
• Unité d'enseignement
• Unité d'enseignement interne
• Unité d'enseignement externalisée
• Unité d'enseignement en maternelle (autisme) 
• Unité d'enseignement élémentaire (autisme) 
• Unité d'enseignement polyhandicap
• Dispositif d'autorégulation
• Dispositif intégré ITEP
• Autre dispositif intégré
• Dispositif emploi accompagné
• Plateforme de coordination et d'orientation 0-6 ans
• Plateforme de coordination et d'orientation 7-12 ans
• Plateforme de coordination et d'orientation 0-12 ans
• Plateforme d'emploi accompagné
• Plateforme d'accompagnement et de répit
• Communauté 360    
• Autre dispositif
• Aucun dispositif</t>
  </si>
  <si>
    <t xml:space="preserve"> 	• Équipe relais handicaps rares
 	• Pôle de compétences et de prestations externalisées
 	• Unité d'enseignement
 	• Unité d'enseignement interne
 	• Unité d'enseignement externalisée
 	• Unité d'enseignement polyhandicap
 	• Dispositif d'autorégulation
 	• Dispositif intégré
 	• Dispositif emploi accompagné
 	• Plateforme d'emploi accompagné
 	• Plateforme d'accompagnement et de répit
 	• Communauté 360    
 	• Autre dispositif
 	• Aucun dispositif</t>
  </si>
  <si>
    <t>- UHR
- Unité Spécifique Alzheimer
- PASA
- ESA
-Centre de ressources territorial pour personnes âgées
- Aucune</t>
  </si>
  <si>
    <t>Conformément à l’instruction de la DGCS du 14 mai 2021, les ESMS du périmètre seront invités à renseigner la mise en place en leur sein d’une plateforme d’accompagnement et de répit des aidants</t>
  </si>
  <si>
    <t>Le cas échéant, veuillez indiquer si votre établissement possède une labellisation Pôle d'activités et de soins adaptés (PASA) ou / et Unité d'Hébergement Renforcé (UHR) ou / et Equipe Spécialisée Alzheimer ou / et Unité Spécifique Alzheimer ou / et Centre de ressources territorial pour personnes âgées
Les ESA ne peuvent être portés que par des SSIAD ou des SPASAD</t>
  </si>
  <si>
    <t>EHPAD + IME + EEAP + ITEP + MAS + FAM-EAM + SPASAD + SSIAD + SESSAD + SAMSAH</t>
  </si>
  <si>
    <t>SESSAD + IME + ITEP</t>
  </si>
  <si>
    <t>EHPAD + MAS + FAM + EAM + EANM + SAVS + ESAT + CRP + SAMSAH + SSIAD + SPASAD</t>
  </si>
  <si>
    <t>Accès à un groupe électrogène et type de groupe</t>
  </si>
  <si>
    <t>- OUI GROUPE DE SECURITE
- OUI GROUPE DE SECOURS
- NON</t>
  </si>
  <si>
    <t xml:space="preserve">Un groupe de sécurité ne garanti que le fonctionnement des dispositifs de sécurité, désenfumage, ascenseurs, pendant une heure minimum .  un groupe de secours est capable de secourir l'ensemble des installations électriques de l'établissement  ( 60 à 80% de la puissance ) pendant plusieurs heures </t>
  </si>
  <si>
    <t>Nombre de chambres individuelles au 31 décembre de l’année N-1</t>
  </si>
  <si>
    <t>Nombre de chambres doubles au 31 décembre de l’année N-1</t>
  </si>
  <si>
    <t>Nombre de chambres supérieures à deux lits au au 31 décembre de l’année N-1</t>
  </si>
  <si>
    <t>Nombre de chambres supérieures à deux lits au  au 31 décembre de l’année N-1</t>
  </si>
  <si>
    <t>min : 0</t>
  </si>
  <si>
    <t xml:space="preserve">min : 0 </t>
  </si>
  <si>
    <t xml:space="preserve">IME + ITEP + IEM + IDA + EEAP + IDV + MAS + FAM/EAM + CRP + EANM </t>
  </si>
  <si>
    <t>Nombre total de chambres installées au 31 décembre de l’année N-1</t>
  </si>
  <si>
    <t>- Balnéothérapie
- Salle de stimulation sensorielle
- Salles équipées kinésithérapie ou psychomotricité
- Salles d'ateliers pédagogiques équipées
- Salle de soins
- Pharmacie à usage interne
- Salle de pesée
- Autres
- Aucun</t>
  </si>
  <si>
    <t>Nombre total de bâtiments de l'établissement sur le site géographique</t>
  </si>
  <si>
    <t>Caractéristiques de chaque bâtiment destiné à de l’hébergement permanent (jusqu’à 8 bâtiments)</t>
  </si>
  <si>
    <t>si q72='NON'</t>
  </si>
  <si>
    <t>Partenariat avec des acteurs de la coordination médico-sociale un dispositif d’appui à la coordination des parcours de santé mentionné à l’article L. 6327-1 du code de la santé publique</t>
  </si>
  <si>
    <t>Cet indicateur recense les conventionnements réalisés par l’établissement avec un ou plusieurs dispositifs 
d’appui à la coordination des parcours de santé, qui viennent en appui aux professionnels de santé, sociaux et 
médico-sociaux faisant face à des situations complexes.</t>
  </si>
  <si>
    <t>Programmation du cycle des évaluations</t>
  </si>
  <si>
    <t>Pilotage de la démarche qualité</t>
  </si>
  <si>
    <t>Votre établissement s’est-il organisé pour conduire la démarche d’amélioration de la qualité en vue de la prochaine évaluation programmée par les autorités ?</t>
  </si>
  <si>
    <t>Avez-vous engagé une démarche d’autoévaluation dans la perspective de la prochaine évaluation programmée par les autorités ?</t>
  </si>
  <si>
    <t>Date du dernier rapport d’évaluation</t>
  </si>
  <si>
    <t>Formalisation et suivi</t>
  </si>
  <si>
    <t>La politique d’amélioration continue de la qualité est-elle formalisée ?</t>
  </si>
  <si>
    <t>Les actions menées dans ce cadre sont-elles retracées chaque année dans le rapport d’activité ?</t>
  </si>
  <si>
    <t>IPr5.1.2 Taux d'admission sur les lits/places en accueil/hébergement temporaire</t>
  </si>
  <si>
    <t xml:space="preserve">Nombre d’admissions dans l’année en accueil/hébergement temporaire </t>
  </si>
  <si>
    <t>Repris automatiquement de la question 27 "Nombre de lits et places en accueil/hébergement temporaire" présente dans les "Données de caractérisation ESMS", onglet "Fonctionnement".</t>
  </si>
  <si>
    <t>&lt;=q1195</t>
  </si>
  <si>
    <t>IME + ITEP + IEM + IDA + EEAP + IDV + MAS + FAM/EAM + CRP + EANM + EHPAD +  ESAT + IES</t>
  </si>
  <si>
    <t>IPr5.1.3 Taux d'admission sur les lits/places en accueil de jour</t>
  </si>
  <si>
    <t>Nombre d’admissions en accueil de jour</t>
  </si>
  <si>
    <t>Nombre de places autorisées  au 31.12.N-1</t>
  </si>
  <si>
    <t>Repris automatiquement de la question 30 "Nombre de places autorisées  au 31.12.N-1" présente dans les "Données de caractérisation ESMS", onglet "Fonctionnement".</t>
  </si>
  <si>
    <t>&lt;=q1198</t>
  </si>
  <si>
    <t>Ipr5.2.3 Taux de rotation des personnes accompagnées en accueil/hébergement temporaire</t>
  </si>
  <si>
    <t>Nombre de sorties dans l'année en accueil/hébergement temporaire</t>
  </si>
  <si>
    <t>Nombre d'entrées dans l'année en accueil/hébergement temporaire</t>
  </si>
  <si>
    <t xml:space="preserve">Nombre de lits et places autorisés  au 31.12.N-1 </t>
  </si>
  <si>
    <t>Repris automatiquement dans les « données de caractérisation ESMS » onglet « fonctionnement ».</t>
  </si>
  <si>
    <t xml:space="preserve">Présence d’un(e) infirmier(e) de nuit, éventuellement sous la forme d’une astreinte mutualisée entre plusieurs établissements </t>
  </si>
  <si>
    <t>Présence effective d’un médecin coordonnateur au sein de l’établissement à hauteur de l’effectif minimal prévu par le code de l’action sociale et des familles</t>
  </si>
  <si>
    <t>Cet indicateur mentionne la présence d’un infirmier la nuit, éventuellement sous la forme d’une astreinte mutualisée entre établissements.</t>
  </si>
  <si>
    <t>Cet indicateur mentionne la présence effective d’un médecin  coordonnateur dans l’établissement à hauteur de l’effectif minimal prévu par l’article D. 312-156 du code de l’action sociale et des familles.</t>
  </si>
  <si>
    <t xml:space="preserve">Vous disposez d'une solution de téléconsultation </t>
  </si>
  <si>
    <t xml:space="preserve">Vous disposez d'une solution de  téléexpertise </t>
  </si>
  <si>
    <t>Votre logiciel identifie-t-il les usagers/résidents au moyen de l’Identification Nationale de Santé (INS)</t>
  </si>
  <si>
    <t>Votre logiciel est-il interopérable avec le ROR ?</t>
  </si>
  <si>
    <t xml:space="preserve">Si OUI, veuillez indiquer le ou les noms des logiciels </t>
  </si>
  <si>
    <t>Votre logiciel est-il interopérable avec E-parcours ?</t>
  </si>
  <si>
    <t>Votre logiciel est-il interopérable avec ViaTrajectoire ?</t>
  </si>
  <si>
    <t>Si q1210 = OUI</t>
  </si>
  <si>
    <t>Si q1212= OUI</t>
  </si>
  <si>
    <t>Si q1214 = OUI</t>
  </si>
  <si>
    <t>Si OUI à q1110</t>
  </si>
  <si>
    <t>Si q1205 = OUI</t>
  </si>
  <si>
    <t>Si q1207= OUI</t>
  </si>
  <si>
    <t>si q1123= OUI</t>
  </si>
  <si>
    <t>Si q1136 = Logiciel</t>
  </si>
  <si>
    <t>Si q1134 = Logiciel</t>
  </si>
  <si>
    <t>Si q1140= Logiciel</t>
  </si>
  <si>
    <t>Si q1142 = Logiciel</t>
  </si>
  <si>
    <t>Si q1145= Logiciel</t>
  </si>
  <si>
    <t>Consommation totale du site en kWh/M2/an  identique à la déclaration faite sur OPERAT</t>
  </si>
  <si>
    <t xml:space="preserve">Nom du bâtiment principal </t>
  </si>
  <si>
    <t>Numéro FINESS du bâtiment</t>
  </si>
  <si>
    <t xml:space="preserve">Contrainte architecturale </t>
  </si>
  <si>
    <t>Nommer ce bâtiment pour l'identifier</t>
  </si>
  <si>
    <t>Saisir le numéro de Finess GEOGRAPHIQUE à 9 chiffres ( si plusieurs bâtiments sont sur un même site , ils ont le même numéro de Finess géographique)</t>
  </si>
  <si>
    <t xml:space="preserve">Date de construction du bâtiment principal </t>
  </si>
  <si>
    <t>Année de construction initiale</t>
  </si>
  <si>
    <t xml:space="preserve">Date des derniers gros travaux du bâtiment principal </t>
  </si>
  <si>
    <t>Travaux impactant plus de 3 corps d’état sur plus de 50 % de la surface</t>
  </si>
  <si>
    <t xml:space="preserve">Date de passage de la dernière commission de sécurité dans le bâtiment principal </t>
  </si>
  <si>
    <t>Année de passage de la commission</t>
  </si>
  <si>
    <t xml:space="preserve">Avis favorable de la commission de sécurité pour le bâtiment principal </t>
  </si>
  <si>
    <t>Avis de la commission (oui si favorable,non sinon ou pas concerné)</t>
  </si>
  <si>
    <t>Présente d’amiante</t>
  </si>
  <si>
    <t>Présence d'amiante révélée lors d'un diagnostic</t>
  </si>
  <si>
    <t xml:space="preserve">Règlementation énergétique appliquée à la construction </t>
  </si>
  <si>
    <t>Réglementation thermique appliquée à la construction du bâtiment</t>
  </si>
  <si>
    <t xml:space="preserve">Mode de chauffage principal </t>
  </si>
  <si>
    <t xml:space="preserve">Présence d’un système de rafraîchissement des locaux </t>
  </si>
  <si>
    <t>Isolation des menuiseries extérieures de pièces de vies du bâtiment principal </t>
  </si>
  <si>
    <t>Respect de la réglementation accessibilité</t>
  </si>
  <si>
    <t>Précisez si le bâtiment est conforme aux règles d'accessibilité PMR</t>
  </si>
  <si>
    <t xml:space="preserve">Nature du droit d’occupation </t>
  </si>
  <si>
    <t>Superficie des locaux en mètres carré (en Surface Dans Œuvre)</t>
  </si>
  <si>
    <t>Veuillez préciser la surface SDO surface dans œuvre de vos locaux (surface réservée/propre à votre établissement et surface partagé).</t>
  </si>
  <si>
    <t>Nombre de chambres individuelles</t>
  </si>
  <si>
    <t xml:space="preserve">Nombre de chambres doubles </t>
  </si>
  <si>
    <t>Nombre de chambres supérieures à deux lits</t>
  </si>
  <si>
    <t xml:space="preserve">Nombre total de chambres </t>
  </si>
  <si>
    <t xml:space="preserve">Indiquez le nombre de chambres individuelles dans le bâtiment </t>
  </si>
  <si>
    <t xml:space="preserve">Indiquez le nombre de chambres doubles dans le bâtiment </t>
  </si>
  <si>
    <t xml:space="preserve">Indiquez le nombre de chambres triples et plus dans le bâtiment </t>
  </si>
  <si>
    <t>C’est la somme du nombre de chambres individuelles, doubles et supérieurs à deux lits</t>
  </si>
  <si>
    <t xml:space="preserve">Nombre total de lits dans le bâtiment principal </t>
  </si>
  <si>
    <t>Indiquez le nombre de lits total du bâtiment</t>
  </si>
  <si>
    <t>Nombre de chambres avec sanitaires partiel (lavabo et toilettes) dans le bâtiment principal</t>
  </si>
  <si>
    <t>Nombre de chambres avec sanitaire complet (lavabo, douche et toilettes) dans le bâtiment principal</t>
  </si>
  <si>
    <t>Nombre de chambres sans sanitaire dans le bâtiment principal</t>
  </si>
  <si>
    <t>Indiquez le nombre de chambres du bâtiment disposant d'une salle d'eau complète (douche WC lavabo)</t>
  </si>
  <si>
    <t>Indiquez le nombre de chambres du bâtiment disposant d'un WC et d'un lavabo seulement</t>
  </si>
  <si>
    <t>Indiquez le nombre de chambres du bâtiment sans sanitaires</t>
  </si>
  <si>
    <t xml:space="preserve">Type d’ERP du bâtiment principal (J ou U) </t>
  </si>
  <si>
    <t>Aucune
Classé aux Bâtiments de France
Dans un périmètre préservé des Bâtiments de France
Zone Inondable
Zone de risque géologique
Zone de risque technologique</t>
  </si>
  <si>
    <t>Non
Oui
Pas concerné</t>
  </si>
  <si>
    <t>Non
Oui</t>
  </si>
  <si>
    <t>Avant 2000
RT2000
RT2005
RT2012
RE2020</t>
  </si>
  <si>
    <t>Chaufferie GAZ
Chaufferie Fuel
Chaufferie Bois
Pompe à Chaleur
Réseau urbain ou municipal de chaleur
Cogénération
Géothermie
Electrique individuel</t>
  </si>
  <si>
    <t>Aucun
Espaces collectifs	
Espaces privatifs
Ensemble des espaces</t>
  </si>
  <si>
    <t> Simple vitrage
Double ou triple vitrage</t>
  </si>
  <si>
    <t>- PROPRIETAIRE
- SOUS CONTRAT LOCATIF DE TYPE BAIL
- MEUBLE LOUE PPROFESSIONNEL
- MIS A DISPOSITION
- MIXTE
- AUTRE</t>
  </si>
  <si>
    <t>J2
J3
J4
J5
U2
U3
U4</t>
  </si>
  <si>
    <t>Votre établissement / service a-t-il engagé des démarches de certification complémentaires ?</t>
  </si>
  <si>
    <t>Nombre de véhicules (hors adaptés) au 31.12</t>
  </si>
  <si>
    <r>
      <t>Nombre de véhicules adaptés au 31.</t>
    </r>
    <r>
      <rPr>
        <strike/>
        <sz val="11"/>
        <color theme="1"/>
        <rFont val="Calibri"/>
        <family val="2"/>
        <scheme val="minor"/>
      </rPr>
      <t>12</t>
    </r>
  </si>
  <si>
    <t>: Nouveautés</t>
  </si>
  <si>
    <t xml:space="preserve">GRILLE DE PREPARATION A LA COLLECTE : MODE D'EMPLOI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</si>
</sst>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0"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5"/>
      <name val="Calibri"/>
      <family val="2"/>
      <scheme val="minor"/>
    </font>
    <font>
      <strike/>
      <sz val="11"/>
      <color theme="5"/>
      <name val="Calibri"/>
      <family val="2"/>
      <scheme val="minor"/>
    </font>
    <font>
      <sz val="11"/>
      <name val="Calibri"/>
      <family val="2"/>
      <scheme val="minor"/>
    </font>
    <font>
      <strike/>
      <sz val="11"/>
      <color theme="1"/>
      <name val="Calibri"/>
      <family val="2"/>
      <scheme val="minor"/>
    </font>
    <font>
      <b/>
      <strike/>
      <sz val="16"/>
      <color theme="5"/>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sz val="11"/>
      <color theme="3"/>
      <name val="Calibri"/>
      <family val="2"/>
      <scheme val="minor"/>
    </font>
    <font>
      <b/>
      <sz val="12"/>
      <color theme="3"/>
      <name val="Calibri"/>
      <family val="2"/>
      <scheme val="minor"/>
    </font>
    <font>
      <sz val="16"/>
      <color theme="1"/>
      <name val="Calibri"/>
      <family val="2"/>
      <scheme val="minor"/>
    </font>
    <font>
      <b/>
      <sz val="18"/>
      <color theme="0"/>
      <name val="Calibri"/>
      <family val="2"/>
      <scheme val="minor"/>
    </font>
    <font>
      <b/>
      <sz val="12"/>
      <name val="Calibri"/>
      <family val="2"/>
      <scheme val="minor"/>
    </font>
    <font>
      <b/>
      <sz val="11"/>
      <name val="Calibri"/>
      <family val="2"/>
      <scheme val="minor"/>
    </font>
    <font>
      <strike/>
      <sz val="11"/>
      <name val="Calibri"/>
      <family val="2"/>
      <scheme val="minor"/>
    </font>
    <font>
      <sz val="11"/>
      <color theme="1"/>
      <name val="Calibri"/>
      <family val="2"/>
      <scheme val="minor"/>
    </font>
    <font>
      <b/>
      <sz val="16"/>
      <name val="Calibri"/>
      <family val="2"/>
      <scheme val="minor"/>
    </font>
    <font>
      <sz val="16"/>
      <name val="Calibri"/>
      <family val="2"/>
      <scheme val="minor"/>
    </font>
    <font>
      <b/>
      <sz val="16"/>
      <color theme="0"/>
      <name val="Calibri"/>
      <family val="2"/>
      <scheme val="minor"/>
    </font>
    <font>
      <b/>
      <sz val="12"/>
      <color rgb="FFA50021"/>
      <name val="Calibri"/>
      <family val="2"/>
      <scheme val="minor"/>
    </font>
    <font>
      <i/>
      <sz val="11"/>
      <color rgb="FFA50021"/>
      <name val="Calibri"/>
      <family val="2"/>
      <scheme val="minor"/>
    </font>
    <font>
      <u/>
      <sz val="11"/>
      <color theme="10"/>
      <name val="Calibri"/>
      <family val="2"/>
      <scheme val="minor"/>
    </font>
    <font>
      <sz val="11"/>
      <color rgb="FFA50021"/>
      <name val="Calibri"/>
      <family val="2"/>
      <scheme val="minor"/>
    </font>
    <font>
      <b/>
      <sz val="11"/>
      <color rgb="FFA50021"/>
      <name val="Calibri"/>
      <family val="2"/>
      <scheme val="minor"/>
    </font>
    <font>
      <sz val="16"/>
      <color theme="0"/>
      <name val="Calibri"/>
      <family val="2"/>
      <scheme val="minor"/>
    </font>
    <font>
      <b/>
      <sz val="16"/>
      <color theme="2" tint="0.79998168889431442"/>
      <name val="Calibri"/>
      <family val="2"/>
      <scheme val="minor"/>
    </font>
    <font>
      <sz val="18"/>
      <color theme="1"/>
      <name val="Calibri"/>
      <family val="2"/>
      <scheme val="minor"/>
    </font>
    <font>
      <b/>
      <sz val="18"/>
      <color theme="1"/>
      <name val="Calibri"/>
      <family val="2"/>
      <scheme val="minor"/>
    </font>
    <font>
      <sz val="18"/>
      <color theme="0"/>
      <name val="Calibri"/>
      <family val="2"/>
      <scheme val="minor"/>
    </font>
    <font>
      <b/>
      <sz val="11"/>
      <color rgb="FFFFFFF3"/>
      <name val="Calibri"/>
      <family val="2"/>
      <scheme val="minor"/>
    </font>
    <font>
      <b/>
      <sz val="11"/>
      <color rgb="FFC00000"/>
      <name val="Calibri"/>
      <family val="2"/>
      <scheme val="minor"/>
    </font>
    <font>
      <b/>
      <sz val="12"/>
      <color theme="0"/>
      <name val="Calibri"/>
      <family val="2"/>
      <scheme val="minor"/>
    </font>
    <font>
      <b/>
      <sz val="12"/>
      <color theme="5" tint="0.79998168889431442"/>
      <name val="Calibri"/>
      <family val="2"/>
      <scheme val="minor"/>
    </font>
    <font>
      <b/>
      <sz val="18"/>
      <color rgb="FFC00000"/>
      <name val="Calibri"/>
      <family val="2"/>
      <scheme val="minor"/>
    </font>
    <font>
      <b/>
      <sz val="12"/>
      <color rgb="FFFFFFF3"/>
      <name val="Calibri"/>
      <family val="2"/>
      <scheme val="minor"/>
    </font>
    <font>
      <sz val="11"/>
      <color rgb="FFFFFFF3"/>
      <name val="Calibri"/>
      <family val="2"/>
      <scheme val="minor"/>
    </font>
    <font>
      <b/>
      <sz val="12"/>
      <color theme="1"/>
      <name val="Calibri"/>
      <family val="2"/>
      <scheme val="minor"/>
    </font>
    <font>
      <b/>
      <sz val="22"/>
      <color theme="0"/>
      <name val="Calibri"/>
      <family val="2"/>
      <scheme val="minor"/>
    </font>
    <font>
      <sz val="14"/>
      <color theme="1"/>
      <name val="Calibri"/>
      <family val="2"/>
      <scheme val="minor"/>
    </font>
    <font>
      <b/>
      <sz val="14"/>
      <name val="Calibri"/>
      <family val="2"/>
      <scheme val="minor"/>
    </font>
    <font>
      <b/>
      <sz val="8"/>
      <color theme="0"/>
      <name val="Calibri"/>
      <family val="2"/>
      <scheme val="minor"/>
    </font>
    <font>
      <b/>
      <sz val="8"/>
      <color theme="0" tint="-4.9989318521683403E-2"/>
      <name val="Calibri"/>
      <family val="2"/>
      <scheme val="minor"/>
    </font>
    <font>
      <sz val="11"/>
      <color theme="0" tint="-4.9989318521683403E-2"/>
      <name val="Calibri"/>
      <family val="2"/>
      <scheme val="minor"/>
    </font>
    <font>
      <b/>
      <sz val="14"/>
      <color theme="0" tint="-4.9989318521683403E-2"/>
      <name val="Calibri"/>
      <family val="2"/>
      <scheme val="minor"/>
    </font>
    <font>
      <b/>
      <sz val="14"/>
      <color theme="7"/>
      <name val="Calibri"/>
      <family val="2"/>
      <scheme val="minor"/>
    </font>
    <font>
      <b/>
      <sz val="16"/>
      <color theme="8" tint="0.59999389629810485"/>
      <name val="Calibri"/>
      <family val="2"/>
      <scheme val="minor"/>
    </font>
    <font>
      <b/>
      <sz val="14"/>
      <color theme="8" tint="0.59999389629810485"/>
      <name val="Calibri"/>
      <family val="2"/>
      <scheme val="minor"/>
    </font>
    <font>
      <b/>
      <sz val="12"/>
      <color theme="8" tint="0.59999389629810485"/>
      <name val="Calibri"/>
      <family val="2"/>
      <scheme val="minor"/>
    </font>
    <font>
      <strike/>
      <sz val="16"/>
      <color theme="2" tint="0.79998168889431442"/>
      <name val="Calibri"/>
      <family val="2"/>
      <scheme val="minor"/>
    </font>
    <font>
      <sz val="16"/>
      <color theme="2" tint="0.79998168889431442"/>
      <name val="Calibri"/>
      <family val="2"/>
      <scheme val="minor"/>
    </font>
    <font>
      <b/>
      <sz val="16"/>
      <color theme="9"/>
      <name val="Calibri"/>
      <family val="2"/>
      <scheme val="minor"/>
    </font>
    <font>
      <b/>
      <sz val="11"/>
      <color theme="8" tint="0.59999389629810485"/>
      <name val="Calibri"/>
      <family val="2"/>
      <scheme val="minor"/>
    </font>
    <font>
      <sz val="16"/>
      <color theme="8" tint="0.59999389629810485"/>
      <name val="Calibri"/>
      <family val="2"/>
      <scheme val="minor"/>
    </font>
    <font>
      <sz val="11"/>
      <color theme="8" tint="0.59999389629810485"/>
      <name val="Calibri"/>
      <family val="2"/>
      <scheme val="minor"/>
    </font>
    <font>
      <b/>
      <sz val="16"/>
      <color rgb="FFC00000"/>
      <name val="Calibri"/>
      <family val="2"/>
      <scheme val="minor"/>
    </font>
    <font>
      <b/>
      <i/>
      <sz val="16"/>
      <name val="Calibri"/>
      <family val="2"/>
      <scheme val="minor"/>
    </font>
    <font>
      <b/>
      <sz val="22"/>
      <color rgb="FFC00000"/>
      <name val="Calibri"/>
      <family val="2"/>
      <scheme val="minor"/>
    </font>
    <font>
      <b/>
      <i/>
      <sz val="14"/>
      <color theme="1"/>
      <name val="Calibri"/>
      <family val="2"/>
      <scheme val="minor"/>
    </font>
    <font>
      <sz val="14"/>
      <name val="Calibri"/>
      <family val="2"/>
      <scheme val="minor"/>
    </font>
    <font>
      <b/>
      <strike/>
      <sz val="11"/>
      <color theme="5"/>
      <name val="Calibri"/>
      <family val="2"/>
      <scheme val="minor"/>
    </font>
    <font>
      <sz val="12"/>
      <color rgb="FFBF9000"/>
      <name val="Calibri"/>
      <family val="2"/>
      <scheme val="minor"/>
    </font>
    <font>
      <b/>
      <strike/>
      <sz val="11"/>
      <name val="Calibri"/>
      <family val="2"/>
      <scheme val="minor"/>
    </font>
    <font>
      <sz val="20"/>
      <color theme="1"/>
      <name val="Calibri"/>
      <family val="2"/>
      <scheme val="minor"/>
    </font>
    <font>
      <sz val="20"/>
      <color theme="0"/>
      <name val="Calibri"/>
      <family val="2"/>
      <scheme val="minor"/>
    </font>
    <font>
      <sz val="20"/>
      <name val="Calibri"/>
      <family val="2"/>
      <scheme val="minor"/>
    </font>
    <font>
      <sz val="11"/>
      <color rgb="FFFF0000"/>
      <name val="Calibri"/>
      <family val="2"/>
      <scheme val="minor"/>
    </font>
    <font>
      <vertAlign val="superscript"/>
      <sz val="11"/>
      <color rgb="FFFF0000"/>
      <name val="Calibri"/>
      <family val="2"/>
      <scheme val="minor"/>
    </font>
    <font>
      <b/>
      <sz val="11"/>
      <color theme="4"/>
      <name val="Calibri"/>
      <family val="2"/>
      <scheme val="minor"/>
    </font>
    <font>
      <b/>
      <u/>
      <sz val="11"/>
      <color theme="4"/>
      <name val="Calibri"/>
      <family val="2"/>
      <scheme val="minor"/>
    </font>
    <font>
      <b/>
      <sz val="14"/>
      <color theme="0"/>
      <name val="Calibri"/>
      <scheme val="minor"/>
    </font>
    <font>
      <sz val="11"/>
      <color theme="1"/>
      <name val="Calibri"/>
      <scheme val="minor"/>
    </font>
    <font>
      <b/>
      <sz val="12"/>
      <name val="Calibri"/>
      <scheme val="minor"/>
    </font>
    <font>
      <sz val="11"/>
      <name val="Calibri"/>
      <scheme val="minor"/>
    </font>
    <font>
      <sz val="11"/>
      <color theme="0"/>
      <name val="Calibri"/>
      <scheme val="minor"/>
    </font>
    <font>
      <u/>
      <sz val="14"/>
      <color rgb="FF000000"/>
      <name val="Arial"/>
      <family val="2"/>
    </font>
  </fonts>
  <fills count="3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bgColor indexed="64"/>
      </patternFill>
    </fill>
    <fill>
      <patternFill patternType="solid">
        <fgColor rgb="FFFFFFF3"/>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theme="4"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gray0625">
        <fgColor theme="6"/>
        <bgColor theme="0"/>
      </patternFill>
    </fill>
    <fill>
      <patternFill patternType="gray0625">
        <fgColor theme="6"/>
        <bgColor rgb="FFFFFF00"/>
      </patternFill>
    </fill>
    <fill>
      <patternFill patternType="gray0625">
        <fgColor theme="0" tint="-0.499984740745262"/>
        <bgColor rgb="FFFFFF00"/>
      </patternFill>
    </fill>
    <fill>
      <patternFill patternType="gray0625">
        <fgColor theme="0" tint="-0.499984740745262"/>
        <bgColor theme="0"/>
      </patternFill>
    </fill>
    <fill>
      <patternFill patternType="solid">
        <fgColor theme="7" tint="0.39997558519241921"/>
        <bgColor indexed="64"/>
      </patternFill>
    </fill>
    <fill>
      <patternFill patternType="solid">
        <fgColor rgb="FFFF9933"/>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gray0625">
        <fgColor theme="0" tint="-0.499984740745262"/>
        <bgColor theme="8"/>
      </patternFill>
    </fill>
    <fill>
      <patternFill patternType="solid">
        <fgColor theme="9" tint="-0.499984740745262"/>
        <bgColor indexed="64"/>
      </patternFill>
    </fill>
    <fill>
      <patternFill patternType="solid">
        <fgColor theme="9"/>
        <bgColor indexed="64"/>
      </patternFill>
    </fill>
    <fill>
      <patternFill patternType="gray0625">
        <fgColor rgb="FFFF0000"/>
        <bgColor rgb="FFFFFFF3"/>
      </patternFill>
    </fill>
    <fill>
      <patternFill patternType="gray0625">
        <fgColor rgb="FFFF0000"/>
        <bgColor rgb="FFFFFFCC"/>
      </patternFill>
    </fill>
    <fill>
      <patternFill patternType="gray0625">
        <fgColor rgb="FFFF0000"/>
        <bgColor rgb="FFFFFF00"/>
      </patternFill>
    </fill>
    <fill>
      <patternFill patternType="gray0625">
        <fgColor rgb="FFFF0000"/>
        <bgColor theme="0"/>
      </patternFill>
    </fill>
    <fill>
      <patternFill patternType="gray0625">
        <fgColor rgb="FFFF0000"/>
        <bgColor auto="1"/>
      </patternFill>
    </fill>
    <fill>
      <patternFill patternType="solid">
        <fgColor rgb="FF00B050"/>
        <bgColor indexed="64"/>
      </patternFill>
    </fill>
    <fill>
      <patternFill patternType="solid">
        <fgColor theme="5" tint="0.79998168889431442"/>
        <bgColor indexed="64"/>
      </patternFill>
    </fill>
    <fill>
      <patternFill patternType="gray0625">
        <fgColor rgb="FFFF0000"/>
        <bgColor theme="5" tint="0.79998168889431442"/>
      </patternFill>
    </fill>
  </fills>
  <borders count="51">
    <border>
      <left/>
      <right/>
      <top/>
      <bottom/>
      <diagonal/>
    </border>
    <border>
      <left/>
      <right/>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hair">
        <color auto="1"/>
      </top>
      <bottom/>
      <diagonal/>
    </border>
    <border>
      <left/>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auto="1"/>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right style="thin">
        <color theme="8"/>
      </right>
      <top style="medium">
        <color indexed="64"/>
      </top>
      <bottom/>
      <diagonal/>
    </border>
    <border>
      <left/>
      <right style="medium">
        <color indexed="64"/>
      </right>
      <top style="thin">
        <color theme="8"/>
      </top>
      <bottom/>
      <diagonal/>
    </border>
    <border>
      <left style="medium">
        <color indexed="64"/>
      </left>
      <right style="thin">
        <color theme="8"/>
      </right>
      <top style="medium">
        <color indexed="64"/>
      </top>
      <bottom/>
      <diagonal/>
    </border>
    <border>
      <left style="thin">
        <color theme="8"/>
      </left>
      <right/>
      <top style="medium">
        <color indexed="64"/>
      </top>
      <bottom/>
      <diagonal/>
    </border>
    <border>
      <left/>
      <right style="thin">
        <color theme="8"/>
      </right>
      <top style="medium">
        <color indexed="64"/>
      </top>
      <bottom style="medium">
        <color indexed="64"/>
      </bottom>
      <diagonal/>
    </border>
    <border>
      <left/>
      <right/>
      <top style="thin">
        <color theme="8"/>
      </top>
      <bottom style="medium">
        <color indexed="64"/>
      </bottom>
      <diagonal/>
    </border>
    <border>
      <left/>
      <right/>
      <top style="thin">
        <color theme="4" tint="0.39997558519241921"/>
      </top>
      <bottom style="medium">
        <color indexed="64"/>
      </bottom>
      <diagonal/>
    </border>
    <border>
      <left/>
      <right style="medium">
        <color indexed="64"/>
      </right>
      <top style="thin">
        <color theme="8"/>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20" fillId="0" borderId="0" applyFont="0" applyFill="0" applyBorder="0" applyAlignment="0" applyProtection="0"/>
    <xf numFmtId="0" fontId="26" fillId="0" borderId="0" applyNumberFormat="0" applyFill="0" applyBorder="0" applyAlignment="0" applyProtection="0"/>
  </cellStyleXfs>
  <cellXfs count="668">
    <xf numFmtId="0" fontId="0" fillId="0" borderId="0" xfId="0"/>
    <xf numFmtId="0" fontId="0" fillId="3" borderId="0" xfId="0" applyFill="1" applyAlignment="1">
      <alignment horizontal="center" vertical="center" wrapText="1"/>
    </xf>
    <xf numFmtId="0" fontId="0" fillId="3" borderId="0" xfId="0" applyFill="1" applyAlignment="1">
      <alignment horizontal="left"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5" borderId="2" xfId="0" quotePrefix="1" applyFont="1" applyFill="1" applyBorder="1" applyAlignment="1">
      <alignment horizontal="center" vertic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18" fillId="3" borderId="0" xfId="0" applyFont="1" applyFill="1" applyAlignment="1">
      <alignment horizontal="center" vertical="center" wrapText="1"/>
    </xf>
    <xf numFmtId="0" fontId="17" fillId="3"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0" fillId="3" borderId="0" xfId="0" applyFill="1"/>
    <xf numFmtId="0" fontId="11" fillId="3" borderId="12" xfId="0" applyFont="1" applyFill="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 fillId="4" borderId="0" xfId="0" applyFont="1" applyFill="1" applyAlignment="1">
      <alignment horizontal="center" vertical="center" textRotation="90" wrapText="1"/>
    </xf>
    <xf numFmtId="0" fontId="23" fillId="4" borderId="0" xfId="0" applyFont="1" applyFill="1" applyAlignment="1">
      <alignment horizontal="center" vertical="center" wrapText="1"/>
    </xf>
    <xf numFmtId="0" fontId="0" fillId="3" borderId="0" xfId="0" applyFill="1" applyAlignment="1">
      <alignment horizontal="centerContinuous" vertical="distributed"/>
    </xf>
    <xf numFmtId="0" fontId="0" fillId="3" borderId="0" xfId="0" applyFill="1" applyAlignment="1">
      <alignment horizontal="centerContinuous" vertical="center"/>
    </xf>
    <xf numFmtId="0" fontId="25" fillId="3" borderId="0" xfId="0" applyFont="1" applyFill="1" applyAlignment="1">
      <alignment horizontal="centerContinuous" vertical="distributed"/>
    </xf>
    <xf numFmtId="0" fontId="25" fillId="3" borderId="0" xfId="0" applyFont="1" applyFill="1" applyAlignment="1">
      <alignment horizontal="centerContinuous"/>
    </xf>
    <xf numFmtId="0" fontId="24" fillId="3" borderId="0" xfId="0" applyFont="1" applyFill="1" applyAlignment="1">
      <alignment horizontal="centerContinuous" vertical="distributed"/>
    </xf>
    <xf numFmtId="0" fontId="0" fillId="3" borderId="0" xfId="0" applyFill="1" applyAlignment="1">
      <alignment horizontal="left"/>
    </xf>
    <xf numFmtId="0" fontId="2" fillId="3" borderId="0" xfId="0" applyFont="1" applyFill="1"/>
    <xf numFmtId="0" fontId="28" fillId="3" borderId="0" xfId="0" applyFont="1" applyFill="1"/>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3" fillId="3" borderId="0" xfId="0" applyFont="1" applyFill="1" applyAlignment="1">
      <alignment horizontal="centerContinuous" vertical="center" wrapText="1"/>
    </xf>
    <xf numFmtId="0" fontId="29" fillId="3" borderId="0" xfId="0" applyFont="1" applyFill="1" applyAlignment="1">
      <alignment horizontal="centerContinuous" vertical="center" wrapText="1"/>
    </xf>
    <xf numFmtId="0" fontId="23" fillId="3" borderId="9" xfId="0" applyFont="1" applyFill="1" applyBorder="1" applyAlignment="1">
      <alignment horizontal="centerContinuous" vertical="center" wrapText="1"/>
    </xf>
    <xf numFmtId="0" fontId="2"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2" fillId="3" borderId="0" xfId="0" applyFont="1" applyFill="1" applyAlignment="1">
      <alignment horizontal="center" vertical="center" wrapText="1"/>
    </xf>
    <xf numFmtId="0" fontId="23" fillId="3" borderId="3" xfId="0" applyFont="1" applyFill="1" applyBorder="1" applyAlignment="1">
      <alignment horizontal="centerContinuous"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8"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29" fillId="3" borderId="3" xfId="0" applyFont="1" applyFill="1" applyBorder="1" applyAlignment="1">
      <alignment horizontal="centerContinuous" vertical="center" wrapText="1"/>
    </xf>
    <xf numFmtId="0" fontId="0" fillId="3" borderId="2" xfId="0" quotePrefix="1" applyFill="1" applyBorder="1" applyAlignment="1">
      <alignment horizontal="left" vertical="center" wrapText="1"/>
    </xf>
    <xf numFmtId="0" fontId="0" fillId="5" borderId="2" xfId="0" quotePrefix="1" applyFill="1" applyBorder="1" applyAlignment="1">
      <alignment horizontal="left" vertical="center" wrapText="1"/>
    </xf>
    <xf numFmtId="0" fontId="29" fillId="3" borderId="5" xfId="0" applyFont="1" applyFill="1" applyBorder="1" applyAlignment="1">
      <alignment horizontal="centerContinuous" vertical="center" wrapText="1"/>
    </xf>
    <xf numFmtId="0" fontId="2" fillId="5" borderId="6" xfId="0" applyFont="1" applyFill="1" applyBorder="1" applyAlignment="1">
      <alignment horizontal="center"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11" fillId="3" borderId="3" xfId="0" applyFont="1" applyFill="1" applyBorder="1" applyAlignment="1">
      <alignment horizontal="centerContinuous" vertical="center" wrapText="1"/>
    </xf>
    <xf numFmtId="0" fontId="11" fillId="3" borderId="5" xfId="0" applyFont="1" applyFill="1" applyBorder="1" applyAlignment="1">
      <alignment horizontal="centerContinuous" vertical="center" wrapText="1"/>
    </xf>
    <xf numFmtId="0" fontId="0" fillId="3" borderId="13" xfId="0" applyFill="1" applyBorder="1" applyAlignment="1">
      <alignment horizontal="center" vertical="center" wrapText="1"/>
    </xf>
    <xf numFmtId="0" fontId="0" fillId="3" borderId="0" xfId="0" quotePrefix="1" applyFill="1" applyAlignment="1">
      <alignment horizontal="left" vertical="center" wrapText="1"/>
    </xf>
    <xf numFmtId="0" fontId="10" fillId="3" borderId="0" xfId="0" applyFont="1" applyFill="1" applyAlignment="1">
      <alignment horizontal="center" vertical="center" wrapText="1"/>
    </xf>
    <xf numFmtId="0" fontId="23" fillId="4"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1" fillId="3" borderId="0" xfId="0" applyFont="1" applyFill="1" applyAlignment="1">
      <alignment horizontal="center" vertical="center" wrapText="1"/>
    </xf>
    <xf numFmtId="0" fontId="18" fillId="3" borderId="2" xfId="0" applyFont="1" applyFill="1" applyBorder="1" applyAlignment="1">
      <alignment horizontal="left" vertical="center"/>
    </xf>
    <xf numFmtId="0" fontId="16" fillId="3" borderId="19" xfId="0" applyFont="1" applyFill="1" applyBorder="1" applyAlignment="1">
      <alignment vertical="center" readingOrder="1"/>
    </xf>
    <xf numFmtId="0" fontId="14" fillId="3" borderId="17" xfId="0" applyFont="1" applyFill="1" applyBorder="1" applyAlignment="1">
      <alignment vertical="center"/>
    </xf>
    <xf numFmtId="0" fontId="13" fillId="3" borderId="17" xfId="0" applyFont="1" applyFill="1" applyBorder="1" applyAlignment="1">
      <alignment horizontal="left" vertical="center"/>
    </xf>
    <xf numFmtId="0" fontId="0" fillId="3" borderId="17" xfId="0" applyFill="1" applyBorder="1" applyAlignment="1">
      <alignment horizontal="center" vertical="center"/>
    </xf>
    <xf numFmtId="0" fontId="8" fillId="3" borderId="2" xfId="0" applyFont="1" applyFill="1" applyBorder="1" applyAlignment="1">
      <alignment horizontal="left" vertical="center" wrapText="1"/>
    </xf>
    <xf numFmtId="0" fontId="0" fillId="3" borderId="6" xfId="0" quotePrefix="1" applyFill="1" applyBorder="1" applyAlignment="1">
      <alignment horizontal="left" vertical="center" wrapText="1"/>
    </xf>
    <xf numFmtId="0" fontId="0" fillId="3" borderId="13" xfId="0" applyFill="1" applyBorder="1" applyAlignment="1">
      <alignment horizontal="left" vertical="center" wrapText="1"/>
    </xf>
    <xf numFmtId="0" fontId="15" fillId="11" borderId="8" xfId="0" applyFont="1" applyFill="1" applyBorder="1" applyAlignment="1">
      <alignment horizontal="centerContinuous" vertical="center" wrapText="1"/>
    </xf>
    <xf numFmtId="0" fontId="11" fillId="3"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23" fillId="12" borderId="8" xfId="0" applyFont="1" applyFill="1" applyBorder="1" applyAlignment="1">
      <alignment horizontal="centerContinuous" vertical="center" wrapText="1"/>
    </xf>
    <xf numFmtId="0" fontId="10" fillId="12" borderId="8" xfId="0" applyFont="1" applyFill="1" applyBorder="1" applyAlignment="1">
      <alignment horizontal="centerContinuous" vertical="center" wrapText="1"/>
    </xf>
    <xf numFmtId="0" fontId="2" fillId="3" borderId="2" xfId="0" quotePrefix="1" applyFont="1" applyFill="1" applyBorder="1" applyAlignment="1">
      <alignment horizontal="left" vertical="center" wrapText="1"/>
    </xf>
    <xf numFmtId="0" fontId="0" fillId="3" borderId="0" xfId="0" applyFill="1" applyAlignment="1">
      <alignment horizontal="left" vertical="top" wrapText="1"/>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1" fillId="12"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2" fillId="3" borderId="0" xfId="0" quotePrefix="1" applyFont="1" applyFill="1" applyAlignment="1">
      <alignment horizontal="center" vertical="center" wrapText="1"/>
    </xf>
    <xf numFmtId="0" fontId="2" fillId="3" borderId="2" xfId="0" quotePrefix="1" applyFont="1" applyFill="1" applyBorder="1" applyAlignment="1">
      <alignment horizontal="center" vertical="center" wrapText="1"/>
    </xf>
    <xf numFmtId="0" fontId="21" fillId="2" borderId="2" xfId="0" quotePrefix="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3" borderId="17" xfId="0" applyFont="1" applyFill="1" applyBorder="1" applyAlignment="1">
      <alignment horizontal="left" vertical="center"/>
    </xf>
    <xf numFmtId="0" fontId="36" fillId="3" borderId="2" xfId="0" applyFont="1" applyFill="1" applyBorder="1" applyAlignment="1">
      <alignment horizontal="center" vertical="center" wrapText="1"/>
    </xf>
    <xf numFmtId="0" fontId="2" fillId="3" borderId="0" xfId="0" applyFont="1" applyFill="1" applyAlignment="1">
      <alignment horizontal="left" vertical="center"/>
    </xf>
    <xf numFmtId="0" fontId="34" fillId="5" borderId="0" xfId="0" applyFont="1" applyFill="1" applyAlignment="1">
      <alignment horizontal="left" vertical="center"/>
    </xf>
    <xf numFmtId="0" fontId="1" fillId="3" borderId="0" xfId="0" applyFont="1" applyFill="1" applyAlignment="1">
      <alignment horizontal="left" vertical="center"/>
    </xf>
    <xf numFmtId="0" fontId="34" fillId="5" borderId="21" xfId="0" applyFont="1" applyFill="1" applyBorder="1" applyAlignment="1">
      <alignment horizontal="left" vertical="center"/>
    </xf>
    <xf numFmtId="0" fontId="23" fillId="4" borderId="0" xfId="0" applyFont="1" applyFill="1" applyAlignment="1">
      <alignment horizontal="center" vertical="center"/>
    </xf>
    <xf numFmtId="0" fontId="17" fillId="3" borderId="2" xfId="0" applyFont="1" applyFill="1" applyBorder="1" applyAlignment="1">
      <alignment horizontal="left" vertical="center"/>
    </xf>
    <xf numFmtId="0" fontId="36"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11" xfId="0" applyFont="1" applyFill="1" applyBorder="1" applyAlignment="1">
      <alignment horizontal="left" vertical="center"/>
    </xf>
    <xf numFmtId="0" fontId="39" fillId="5" borderId="2" xfId="0" applyFont="1" applyFill="1" applyBorder="1" applyAlignment="1">
      <alignment horizontal="left" vertical="center"/>
    </xf>
    <xf numFmtId="0" fontId="12" fillId="3" borderId="0" xfId="0" applyFont="1" applyFill="1" applyAlignment="1">
      <alignment horizontal="left" vertical="center"/>
    </xf>
    <xf numFmtId="0" fontId="39" fillId="5" borderId="6" xfId="0" applyFont="1" applyFill="1" applyBorder="1" applyAlignment="1">
      <alignment horizontal="left" vertical="center"/>
    </xf>
    <xf numFmtId="0" fontId="17" fillId="13" borderId="2" xfId="0" applyFont="1" applyFill="1" applyBorder="1" applyAlignment="1">
      <alignment horizontal="center" vertical="center" wrapText="1"/>
    </xf>
    <xf numFmtId="0" fontId="7" fillId="14" borderId="2" xfId="0" applyFont="1" applyFill="1" applyBorder="1" applyAlignment="1">
      <alignment horizontal="left" vertical="center" wrapText="1"/>
    </xf>
    <xf numFmtId="0" fontId="7" fillId="14" borderId="2"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0" fillId="3" borderId="17" xfId="0" applyFill="1" applyBorder="1" applyAlignment="1">
      <alignment horizontal="left" vertical="center"/>
    </xf>
    <xf numFmtId="0" fontId="19" fillId="3" borderId="2"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0" fillId="13" borderId="2" xfId="0"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1" xfId="0" quotePrefix="1" applyFont="1" applyBorder="1" applyAlignment="1">
      <alignment horizontal="center" vertical="center" wrapText="1"/>
    </xf>
    <xf numFmtId="0" fontId="17" fillId="13" borderId="6" xfId="0" applyFont="1" applyFill="1" applyBorder="1" applyAlignment="1">
      <alignment horizontal="center" vertical="center" wrapText="1"/>
    </xf>
    <xf numFmtId="0" fontId="0" fillId="3" borderId="0" xfId="0" applyFill="1" applyAlignment="1">
      <alignment horizontal="centerContinuous"/>
    </xf>
    <xf numFmtId="0" fontId="0" fillId="3" borderId="0" xfId="0" applyFill="1" applyAlignment="1">
      <alignment horizontal="left" vertical="top"/>
    </xf>
    <xf numFmtId="0" fontId="0" fillId="3" borderId="17" xfId="0" applyFill="1" applyBorder="1" applyAlignment="1">
      <alignment horizontal="center" vertical="center" wrapText="1"/>
    </xf>
    <xf numFmtId="0" fontId="10" fillId="12" borderId="8" xfId="0" applyFont="1" applyFill="1" applyBorder="1" applyAlignment="1">
      <alignment vertical="top" wrapText="1"/>
    </xf>
    <xf numFmtId="0" fontId="0" fillId="3" borderId="13" xfId="0" applyFill="1" applyBorder="1" applyAlignment="1">
      <alignment vertical="top" wrapText="1"/>
    </xf>
    <xf numFmtId="0" fontId="15" fillId="11" borderId="8" xfId="0" applyFont="1" applyFill="1" applyBorder="1" applyAlignment="1">
      <alignment vertical="top" wrapText="1"/>
    </xf>
    <xf numFmtId="0" fontId="0" fillId="3" borderId="0" xfId="0" applyFill="1" applyAlignment="1">
      <alignment vertical="top" wrapText="1"/>
    </xf>
    <xf numFmtId="0" fontId="0" fillId="3" borderId="11" xfId="0" applyFill="1" applyBorder="1" applyAlignment="1">
      <alignment horizontal="center" vertical="center" wrapText="1"/>
    </xf>
    <xf numFmtId="0" fontId="10" fillId="3" borderId="0" xfId="0" applyFont="1" applyFill="1" applyAlignment="1">
      <alignment horizontal="centerContinuous" vertical="center" wrapText="1"/>
    </xf>
    <xf numFmtId="0" fontId="10" fillId="3" borderId="0" xfId="0" applyFont="1" applyFill="1" applyAlignment="1">
      <alignment vertical="top" wrapText="1"/>
    </xf>
    <xf numFmtId="0" fontId="41" fillId="3" borderId="9" xfId="0" applyFont="1" applyFill="1" applyBorder="1" applyAlignment="1">
      <alignment horizontal="center" vertical="center" wrapText="1"/>
    </xf>
    <xf numFmtId="0" fontId="41" fillId="3" borderId="0" xfId="0" applyFont="1" applyFill="1" applyAlignment="1">
      <alignment horizontal="center" vertical="center" wrapText="1"/>
    </xf>
    <xf numFmtId="0" fontId="32" fillId="3" borderId="0" xfId="0" applyFont="1" applyFill="1" applyAlignment="1">
      <alignment horizontal="center" vertical="center" wrapText="1"/>
    </xf>
    <xf numFmtId="0" fontId="14" fillId="3" borderId="0" xfId="0" applyFont="1" applyFill="1" applyAlignment="1">
      <alignment horizontal="centerContinuous" vertical="center"/>
    </xf>
    <xf numFmtId="0" fontId="13" fillId="3" borderId="0" xfId="0" applyFont="1" applyFill="1" applyAlignment="1">
      <alignment horizontal="centerContinuous" vertical="center"/>
    </xf>
    <xf numFmtId="0" fontId="0" fillId="3" borderId="0" xfId="0" applyFill="1" applyAlignment="1">
      <alignment horizontal="centerContinuous" vertical="center" wrapText="1"/>
    </xf>
    <xf numFmtId="0" fontId="16" fillId="3" borderId="0" xfId="0" applyFont="1" applyFill="1" applyAlignment="1">
      <alignment horizontal="centerContinuous" vertical="center" readingOrder="1"/>
    </xf>
    <xf numFmtId="0" fontId="32" fillId="3" borderId="0" xfId="0" applyFont="1" applyFill="1" applyAlignment="1">
      <alignment horizontal="centerContinuous" vertical="center" wrapText="1"/>
    </xf>
    <xf numFmtId="0" fontId="4" fillId="3" borderId="0" xfId="0" applyFont="1" applyFill="1" applyAlignment="1">
      <alignment horizontal="centerContinuous" vertical="center" wrapText="1"/>
    </xf>
    <xf numFmtId="0" fontId="16" fillId="3" borderId="0" xfId="0" applyFont="1" applyFill="1" applyAlignment="1">
      <alignment horizontal="centerContinuous" vertical="center" wrapText="1"/>
    </xf>
    <xf numFmtId="0" fontId="0" fillId="5" borderId="9" xfId="0" applyFill="1" applyBorder="1" applyAlignment="1">
      <alignment horizontal="left"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15" xfId="0" applyFill="1" applyBorder="1" applyAlignment="1">
      <alignment horizontal="center" vertical="center" wrapText="1"/>
    </xf>
    <xf numFmtId="0" fontId="23" fillId="3" borderId="19" xfId="0" applyFont="1" applyFill="1" applyBorder="1" applyAlignment="1">
      <alignment horizontal="centerContinuous" vertical="center" wrapText="1"/>
    </xf>
    <xf numFmtId="0" fontId="0" fillId="6" borderId="23"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4" xfId="0" applyFill="1" applyBorder="1" applyAlignment="1">
      <alignment horizontal="center" vertical="center" wrapText="1"/>
    </xf>
    <xf numFmtId="0" fontId="30" fillId="7" borderId="14" xfId="0" applyFont="1" applyFill="1" applyBorder="1" applyAlignment="1">
      <alignment horizontal="centerContinuous" vertical="center" wrapText="1"/>
    </xf>
    <xf numFmtId="0" fontId="4" fillId="7" borderId="15" xfId="0" applyFont="1" applyFill="1" applyBorder="1" applyAlignment="1">
      <alignment horizontal="centerContinuous" vertical="center" wrapText="1"/>
    </xf>
    <xf numFmtId="0" fontId="15" fillId="6" borderId="23" xfId="0" applyFont="1" applyFill="1" applyBorder="1" applyAlignment="1">
      <alignment horizontal="centerContinuous" vertical="center" wrapText="1"/>
    </xf>
    <xf numFmtId="0" fontId="0" fillId="5"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5" borderId="13" xfId="0" applyFill="1" applyBorder="1" applyAlignment="1">
      <alignment horizontal="left" vertical="center" wrapText="1"/>
    </xf>
    <xf numFmtId="0" fontId="11" fillId="3" borderId="22" xfId="0" applyFont="1" applyFill="1" applyBorder="1" applyAlignment="1">
      <alignment horizontal="center" vertical="center" wrapText="1"/>
    </xf>
    <xf numFmtId="0" fontId="10" fillId="12" borderId="9" xfId="0" applyFont="1" applyFill="1" applyBorder="1" applyAlignment="1">
      <alignment horizontal="centerContinuous" vertical="center" wrapText="1"/>
    </xf>
    <xf numFmtId="0" fontId="0" fillId="12" borderId="10"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4" xfId="0" applyFill="1" applyBorder="1" applyAlignment="1">
      <alignment horizontal="center" vertical="center" wrapText="1"/>
    </xf>
    <xf numFmtId="0" fontId="15" fillId="18" borderId="17" xfId="0" applyFont="1" applyFill="1" applyBorder="1" applyAlignment="1">
      <alignment horizontal="centerContinuous" vertical="center" wrapText="1"/>
    </xf>
    <xf numFmtId="0" fontId="4" fillId="18" borderId="17" xfId="0" applyFont="1" applyFill="1" applyBorder="1" applyAlignment="1">
      <alignment horizontal="center" vertical="center" wrapText="1"/>
    </xf>
    <xf numFmtId="0" fontId="15" fillId="18" borderId="17" xfId="0" applyFont="1" applyFill="1" applyBorder="1" applyAlignment="1">
      <alignment vertical="top" wrapText="1"/>
    </xf>
    <xf numFmtId="0" fontId="11" fillId="3" borderId="1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6" xfId="0" quotePrefix="1" applyFont="1" applyFill="1" applyBorder="1" applyAlignment="1">
      <alignment horizontal="center" vertical="center" wrapText="1"/>
    </xf>
    <xf numFmtId="0" fontId="0" fillId="18" borderId="23" xfId="0" applyFill="1" applyBorder="1" applyAlignment="1">
      <alignment horizontal="center" vertical="center" wrapText="1"/>
    </xf>
    <xf numFmtId="0" fontId="11" fillId="18" borderId="20" xfId="0" applyFont="1" applyFill="1" applyBorder="1" applyAlignment="1">
      <alignment horizontal="center" vertical="center" wrapText="1"/>
    </xf>
    <xf numFmtId="0" fontId="0" fillId="18" borderId="21" xfId="0" applyFill="1" applyBorder="1" applyAlignment="1">
      <alignment horizontal="center" vertical="center" wrapText="1"/>
    </xf>
    <xf numFmtId="0" fontId="0" fillId="18" borderId="21" xfId="0" applyFill="1" applyBorder="1" applyAlignment="1">
      <alignment horizontal="left" vertical="center" wrapText="1"/>
    </xf>
    <xf numFmtId="0" fontId="0" fillId="18" borderId="21" xfId="0" quotePrefix="1" applyFill="1" applyBorder="1" applyAlignment="1">
      <alignment horizontal="left" vertical="center" wrapText="1"/>
    </xf>
    <xf numFmtId="0" fontId="2" fillId="18" borderId="21" xfId="0" quotePrefix="1" applyFont="1" applyFill="1" applyBorder="1" applyAlignment="1">
      <alignment horizontal="center" vertical="center" wrapText="1"/>
    </xf>
    <xf numFmtId="0" fontId="0" fillId="18" borderId="21" xfId="0" applyFill="1" applyBorder="1" applyAlignment="1">
      <alignment vertical="top" wrapText="1"/>
    </xf>
    <xf numFmtId="0" fontId="0" fillId="3" borderId="15" xfId="0" applyFill="1" applyBorder="1" applyAlignment="1">
      <alignment horizontal="left" vertical="center" wrapText="1"/>
    </xf>
    <xf numFmtId="0" fontId="0" fillId="3" borderId="15" xfId="0" quotePrefix="1" applyFill="1" applyBorder="1" applyAlignment="1">
      <alignment horizontal="left" vertical="center" wrapText="1"/>
    </xf>
    <xf numFmtId="0" fontId="2" fillId="2" borderId="15" xfId="0" quotePrefix="1" applyFont="1" applyFill="1" applyBorder="1" applyAlignment="1">
      <alignment horizontal="center" vertical="center" wrapText="1"/>
    </xf>
    <xf numFmtId="0" fontId="15" fillId="18" borderId="18" xfId="0" applyFont="1" applyFill="1" applyBorder="1" applyAlignment="1">
      <alignment horizontal="centerContinuous" vertical="center" wrapText="1"/>
    </xf>
    <xf numFmtId="0" fontId="0" fillId="3" borderId="15" xfId="0" quotePrefix="1" applyFill="1" applyBorder="1" applyAlignment="1">
      <alignment horizontal="center" vertical="center" wrapText="1"/>
    </xf>
    <xf numFmtId="0" fontId="0" fillId="18" borderId="17" xfId="0" applyFill="1" applyBorder="1" applyAlignment="1">
      <alignment horizontal="centerContinuous" vertical="center" wrapText="1"/>
    </xf>
    <xf numFmtId="0" fontId="2" fillId="18" borderId="17" xfId="0" applyFont="1" applyFill="1" applyBorder="1" applyAlignment="1">
      <alignment horizontal="center" vertical="center" wrapText="1"/>
    </xf>
    <xf numFmtId="0" fontId="2" fillId="2" borderId="21" xfId="0" quotePrefix="1" applyFont="1" applyFill="1" applyBorder="1" applyAlignment="1">
      <alignment horizontal="center" vertical="center" wrapText="1"/>
    </xf>
    <xf numFmtId="0" fontId="43" fillId="18" borderId="17" xfId="0" applyFont="1" applyFill="1" applyBorder="1" applyAlignment="1">
      <alignment horizontal="centerContinuous" vertical="center" wrapText="1"/>
    </xf>
    <xf numFmtId="0" fontId="32" fillId="18" borderId="19" xfId="0" applyFont="1" applyFill="1" applyBorder="1" applyAlignment="1">
      <alignment horizontal="centerContinuous" vertical="center" wrapText="1"/>
    </xf>
    <xf numFmtId="0" fontId="32" fillId="18" borderId="9" xfId="0" applyFont="1" applyFill="1" applyBorder="1" applyAlignment="1">
      <alignment horizontal="centerContinuous" vertical="center" wrapText="1"/>
    </xf>
    <xf numFmtId="0" fontId="23" fillId="3" borderId="0" xfId="0" applyFont="1" applyFill="1" applyAlignment="1">
      <alignment horizontal="center" vertical="center" wrapText="1"/>
    </xf>
    <xf numFmtId="0" fontId="35" fillId="3" borderId="0" xfId="0" applyFont="1" applyFill="1"/>
    <xf numFmtId="0" fontId="27" fillId="3" borderId="0" xfId="0" applyFont="1" applyFill="1"/>
    <xf numFmtId="0" fontId="32" fillId="19" borderId="10" xfId="0" applyFont="1" applyFill="1" applyBorder="1" applyAlignment="1">
      <alignment horizontal="center" vertical="center" wrapText="1"/>
    </xf>
    <xf numFmtId="0" fontId="7" fillId="3" borderId="2" xfId="0" quotePrefix="1" applyFont="1" applyFill="1" applyBorder="1" applyAlignment="1">
      <alignment horizontal="left" vertical="center" wrapText="1"/>
    </xf>
    <xf numFmtId="0" fontId="45" fillId="3" borderId="3" xfId="0" applyFont="1" applyFill="1" applyBorder="1" applyAlignment="1">
      <alignment horizontal="centerContinuous" vertical="center" wrapText="1"/>
    </xf>
    <xf numFmtId="0" fontId="7" fillId="20" borderId="2" xfId="0" applyFont="1" applyFill="1" applyBorder="1" applyAlignment="1">
      <alignment horizontal="center" vertical="center" wrapText="1"/>
    </xf>
    <xf numFmtId="0" fontId="2" fillId="20" borderId="2" xfId="0" applyFont="1" applyFill="1" applyBorder="1" applyAlignment="1">
      <alignment horizontal="left" vertical="center" wrapText="1"/>
    </xf>
    <xf numFmtId="0" fontId="7" fillId="20" borderId="2" xfId="0" applyFont="1" applyFill="1" applyBorder="1" applyAlignment="1">
      <alignment horizontal="left"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wrapText="1"/>
    </xf>
    <xf numFmtId="0" fontId="0" fillId="20" borderId="4" xfId="0" applyFill="1" applyBorder="1" applyAlignment="1">
      <alignment horizontal="center" vertical="center" wrapText="1"/>
    </xf>
    <xf numFmtId="0" fontId="46" fillId="20" borderId="3" xfId="0" applyFont="1" applyFill="1" applyBorder="1" applyAlignment="1">
      <alignment horizontal="centerContinuous" vertical="center" wrapText="1"/>
    </xf>
    <xf numFmtId="0" fontId="41" fillId="20" borderId="2" xfId="0" applyFont="1" applyFill="1" applyBorder="1" applyAlignment="1">
      <alignment horizontal="left" vertical="center" wrapText="1"/>
    </xf>
    <xf numFmtId="0" fontId="47" fillId="20" borderId="2" xfId="0" applyFont="1" applyFill="1" applyBorder="1" applyAlignment="1">
      <alignment horizontal="center" vertical="center" wrapText="1"/>
    </xf>
    <xf numFmtId="0" fontId="47" fillId="20" borderId="2" xfId="0" applyFont="1" applyFill="1" applyBorder="1" applyAlignment="1">
      <alignment horizontal="left" vertical="center" wrapText="1"/>
    </xf>
    <xf numFmtId="0" fontId="47" fillId="20" borderId="4" xfId="0" applyFont="1" applyFill="1" applyBorder="1" applyAlignment="1">
      <alignment horizontal="center" vertical="center" wrapText="1"/>
    </xf>
    <xf numFmtId="0" fontId="21" fillId="20" borderId="2" xfId="0" applyFont="1" applyFill="1" applyBorder="1" applyAlignment="1">
      <alignment horizontal="center" vertical="center" wrapText="1"/>
    </xf>
    <xf numFmtId="0" fontId="17" fillId="20" borderId="2" xfId="0" applyFont="1" applyFill="1" applyBorder="1" applyAlignment="1">
      <alignment horizontal="left" vertical="center" wrapText="1"/>
    </xf>
    <xf numFmtId="0" fontId="7" fillId="20" borderId="2" xfId="0" applyFont="1" applyFill="1" applyBorder="1" applyAlignment="1">
      <alignment horizontal="centerContinuous" vertical="center" wrapText="1"/>
    </xf>
    <xf numFmtId="0" fontId="3" fillId="20" borderId="2" xfId="0" applyFont="1" applyFill="1" applyBorder="1" applyAlignment="1">
      <alignment horizontal="left" vertical="center" wrapText="1"/>
    </xf>
    <xf numFmtId="0" fontId="48" fillId="20" borderId="3" xfId="0" applyFont="1" applyFill="1" applyBorder="1" applyAlignment="1">
      <alignment horizontal="centerContinuous" vertical="center" wrapText="1"/>
    </xf>
    <xf numFmtId="0" fontId="5" fillId="20" borderId="2" xfId="0" applyFont="1" applyFill="1" applyBorder="1" applyAlignment="1">
      <alignment horizontal="left" vertical="center" wrapText="1"/>
    </xf>
    <xf numFmtId="0" fontId="7" fillId="21" borderId="17" xfId="0" applyFont="1" applyFill="1" applyBorder="1" applyAlignment="1">
      <alignment horizontal="left" vertical="center" wrapText="1"/>
    </xf>
    <xf numFmtId="0" fontId="0" fillId="21" borderId="17" xfId="0" applyFill="1" applyBorder="1" applyAlignment="1">
      <alignment horizontal="left" vertical="center" wrapText="1"/>
    </xf>
    <xf numFmtId="0" fontId="0" fillId="21" borderId="17" xfId="0" applyFill="1" applyBorder="1" applyAlignment="1">
      <alignment horizontal="center" vertical="center" wrapText="1"/>
    </xf>
    <xf numFmtId="0" fontId="0" fillId="21" borderId="18" xfId="0" applyFill="1" applyBorder="1" applyAlignment="1">
      <alignment horizontal="center" vertical="center" wrapText="1"/>
    </xf>
    <xf numFmtId="0" fontId="11" fillId="3" borderId="12" xfId="0" applyFont="1" applyFill="1" applyBorder="1" applyAlignment="1">
      <alignment horizontal="centerContinuous" vertical="center" wrapText="1"/>
    </xf>
    <xf numFmtId="0" fontId="11" fillId="3" borderId="0" xfId="0" applyFont="1" applyFill="1" applyAlignment="1">
      <alignment horizontal="centerContinuous" vertical="center" wrapText="1"/>
    </xf>
    <xf numFmtId="0" fontId="21" fillId="3" borderId="0" xfId="0" applyFont="1" applyFill="1" applyAlignment="1">
      <alignment horizontal="center" vertical="center" wrapText="1"/>
    </xf>
    <xf numFmtId="0" fontId="29" fillId="4" borderId="0" xfId="0" applyFont="1" applyFill="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42" fillId="22" borderId="8" xfId="0" applyFont="1" applyFill="1" applyBorder="1" applyAlignment="1">
      <alignment horizontal="centerContinuous" vertical="center" readingOrder="1"/>
    </xf>
    <xf numFmtId="0" fontId="14" fillId="22" borderId="8" xfId="0" applyFont="1" applyFill="1" applyBorder="1" applyAlignment="1">
      <alignment horizontal="centerContinuous" vertical="center"/>
    </xf>
    <xf numFmtId="0" fontId="0" fillId="22" borderId="8" xfId="0" applyFill="1" applyBorder="1" applyAlignment="1">
      <alignment horizontal="centerContinuous" vertical="center" wrapText="1"/>
    </xf>
    <xf numFmtId="0" fontId="0" fillId="22" borderId="8" xfId="0" applyFill="1" applyBorder="1" applyAlignment="1">
      <alignment horizontal="centerContinuous" vertical="center"/>
    </xf>
    <xf numFmtId="0" fontId="0" fillId="22" borderId="10" xfId="0" applyFill="1" applyBorder="1" applyAlignment="1">
      <alignment horizontal="centerContinuous" vertical="center" wrapText="1"/>
    </xf>
    <xf numFmtId="0" fontId="16" fillId="22" borderId="9" xfId="0" applyFont="1" applyFill="1" applyBorder="1" applyAlignment="1">
      <alignment horizontal="centerContinuous" vertical="center" readingOrder="1"/>
    </xf>
    <xf numFmtId="0" fontId="29" fillId="22" borderId="8" xfId="0" applyFont="1" applyFill="1" applyBorder="1" applyAlignment="1">
      <alignment horizontal="centerContinuous" vertical="center"/>
    </xf>
    <xf numFmtId="0" fontId="21" fillId="23" borderId="2" xfId="0" applyFont="1" applyFill="1" applyBorder="1" applyAlignment="1">
      <alignment horizontal="centerContinuous" vertical="center" wrapText="1"/>
    </xf>
    <xf numFmtId="0" fontId="7" fillId="23" borderId="2" xfId="0" applyFont="1" applyFill="1" applyBorder="1" applyAlignment="1">
      <alignment horizontal="centerContinuous" vertical="center" wrapText="1"/>
    </xf>
    <xf numFmtId="0" fontId="7" fillId="23" borderId="2" xfId="0" applyFont="1" applyFill="1" applyBorder="1" applyAlignment="1">
      <alignment horizontal="left" vertical="center" wrapText="1"/>
    </xf>
    <xf numFmtId="0" fontId="0" fillId="23" borderId="2" xfId="0" applyFill="1" applyBorder="1" applyAlignment="1">
      <alignment horizontal="centerContinuous" vertical="center" wrapText="1"/>
    </xf>
    <xf numFmtId="0" fontId="22" fillId="23" borderId="2" xfId="0" applyFont="1" applyFill="1" applyBorder="1" applyAlignment="1">
      <alignment horizontal="centerContinuous" vertical="center" wrapText="1"/>
    </xf>
    <xf numFmtId="0" fontId="22" fillId="23" borderId="2" xfId="0" applyFont="1" applyFill="1" applyBorder="1" applyAlignment="1">
      <alignment horizontal="left" vertical="center" wrapText="1"/>
    </xf>
    <xf numFmtId="0" fontId="15" fillId="23" borderId="2" xfId="0" applyFont="1" applyFill="1" applyBorder="1" applyAlignment="1">
      <alignment horizontal="centerContinuous" vertical="center" wrapText="1"/>
    </xf>
    <xf numFmtId="0" fontId="21" fillId="23" borderId="15" xfId="0" applyFont="1" applyFill="1" applyBorder="1" applyAlignment="1">
      <alignment horizontal="centerContinuous" vertical="center" wrapText="1"/>
    </xf>
    <xf numFmtId="0" fontId="7" fillId="23" borderId="15" xfId="0" applyFont="1" applyFill="1" applyBorder="1" applyAlignment="1">
      <alignment horizontal="centerContinuous" vertical="center" wrapText="1"/>
    </xf>
    <xf numFmtId="0" fontId="7" fillId="23" borderId="15" xfId="0" applyFont="1" applyFill="1" applyBorder="1" applyAlignment="1">
      <alignment horizontal="left" vertical="center" wrapText="1"/>
    </xf>
    <xf numFmtId="0" fontId="0" fillId="23" borderId="15" xfId="0" applyFill="1" applyBorder="1" applyAlignment="1">
      <alignment horizontal="centerContinuous" vertical="center" wrapText="1"/>
    </xf>
    <xf numFmtId="0" fontId="16" fillId="22" borderId="9" xfId="0" applyFont="1" applyFill="1" applyBorder="1" applyAlignment="1">
      <alignment horizontal="centerContinuous" vertical="center"/>
    </xf>
    <xf numFmtId="0" fontId="36" fillId="22" borderId="8" xfId="0" applyFont="1" applyFill="1" applyBorder="1" applyAlignment="1">
      <alignment horizontal="centerContinuous" vertical="center" wrapText="1"/>
    </xf>
    <xf numFmtId="0" fontId="36" fillId="22" borderId="8" xfId="0" applyFont="1" applyFill="1" applyBorder="1" applyAlignment="1">
      <alignment horizontal="centerContinuous" vertical="center"/>
    </xf>
    <xf numFmtId="0" fontId="10" fillId="22" borderId="8" xfId="0" applyFont="1" applyFill="1" applyBorder="1" applyAlignment="1">
      <alignment horizontal="centerContinuous" vertical="center" wrapText="1"/>
    </xf>
    <xf numFmtId="0" fontId="51" fillId="23" borderId="14" xfId="0" applyFont="1" applyFill="1" applyBorder="1" applyAlignment="1">
      <alignment horizontal="center" vertical="center" wrapText="1"/>
    </xf>
    <xf numFmtId="0" fontId="52" fillId="23" borderId="15" xfId="0" applyFont="1" applyFill="1" applyBorder="1" applyAlignment="1">
      <alignment horizontal="center" vertical="center" wrapText="1"/>
    </xf>
    <xf numFmtId="0" fontId="52" fillId="23" borderId="15" xfId="0" applyFont="1" applyFill="1" applyBorder="1" applyAlignment="1">
      <alignment horizontal="left" vertical="center"/>
    </xf>
    <xf numFmtId="0" fontId="10" fillId="22" borderId="23"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7" fillId="22" borderId="21" xfId="0" applyFont="1" applyFill="1" applyBorder="1" applyAlignment="1">
      <alignment horizontal="center" vertical="center" wrapText="1"/>
    </xf>
    <xf numFmtId="0" fontId="17" fillId="22" borderId="21" xfId="0" applyFont="1" applyFill="1" applyBorder="1" applyAlignment="1">
      <alignment horizontal="left" vertical="center"/>
    </xf>
    <xf numFmtId="0" fontId="7" fillId="22" borderId="21" xfId="0" applyFont="1" applyFill="1" applyBorder="1" applyAlignment="1">
      <alignment horizontal="left" vertical="center" wrapText="1"/>
    </xf>
    <xf numFmtId="0" fontId="7" fillId="22" borderId="21" xfId="0" applyFont="1" applyFill="1" applyBorder="1" applyAlignment="1">
      <alignment horizontal="center" vertical="center" wrapText="1"/>
    </xf>
    <xf numFmtId="0" fontId="7" fillId="24" borderId="21" xfId="0" applyFont="1" applyFill="1" applyBorder="1" applyAlignment="1">
      <alignment horizontal="left" vertical="center" wrapText="1"/>
    </xf>
    <xf numFmtId="0" fontId="0" fillId="24" borderId="21" xfId="0" applyFill="1" applyBorder="1" applyAlignment="1">
      <alignment horizontal="center" vertical="center" wrapText="1"/>
    </xf>
    <xf numFmtId="0" fontId="0" fillId="6" borderId="8" xfId="0" applyFill="1" applyBorder="1" applyAlignment="1">
      <alignment horizontal="centerContinuous" vertical="center" wrapText="1"/>
    </xf>
    <xf numFmtId="0" fontId="30" fillId="7" borderId="15" xfId="0" applyFont="1" applyFill="1" applyBorder="1" applyAlignment="1">
      <alignment horizontal="centerContinuous" vertical="center" wrapText="1"/>
    </xf>
    <xf numFmtId="0" fontId="53" fillId="7" borderId="15" xfId="0" applyFont="1" applyFill="1" applyBorder="1" applyAlignment="1">
      <alignment horizontal="centerContinuous" vertical="center" wrapText="1"/>
    </xf>
    <xf numFmtId="0" fontId="54" fillId="7" borderId="15" xfId="0" applyFont="1" applyFill="1" applyBorder="1" applyAlignment="1">
      <alignment horizontal="centerContinuous" vertical="center" wrapText="1"/>
    </xf>
    <xf numFmtId="0" fontId="54" fillId="7" borderId="16" xfId="0" applyFont="1" applyFill="1" applyBorder="1" applyAlignment="1">
      <alignment horizontal="centerContinuous" vertical="center" wrapText="1"/>
    </xf>
    <xf numFmtId="0" fontId="4" fillId="6" borderId="23" xfId="0" applyFont="1" applyFill="1" applyBorder="1" applyAlignment="1">
      <alignment horizontal="centerContinuous" vertical="center" wrapText="1"/>
    </xf>
    <xf numFmtId="0" fontId="5"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6" borderId="21" xfId="0" applyFont="1" applyFill="1" applyBorder="1" applyAlignment="1">
      <alignment horizontal="left" vertical="center"/>
    </xf>
    <xf numFmtId="0" fontId="6" fillId="6" borderId="21" xfId="0" applyFont="1" applyFill="1" applyBorder="1" applyAlignment="1">
      <alignment horizontal="left" vertical="center" wrapText="1"/>
    </xf>
    <xf numFmtId="0" fontId="6" fillId="6" borderId="2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7" borderId="2" xfId="0" applyFont="1" applyFill="1" applyBorder="1" applyAlignment="1">
      <alignment horizontal="centerContinuous" vertical="center" wrapText="1"/>
    </xf>
    <xf numFmtId="0" fontId="9" fillId="7" borderId="2" xfId="0" applyFont="1" applyFill="1" applyBorder="1" applyAlignment="1">
      <alignment horizontal="centerContinuous" vertical="center" wrapText="1"/>
    </xf>
    <xf numFmtId="0" fontId="4" fillId="7" borderId="4" xfId="0" applyFont="1" applyFill="1" applyBorder="1" applyAlignment="1">
      <alignment horizontal="centerContinuous" vertical="center" wrapText="1"/>
    </xf>
    <xf numFmtId="0" fontId="0" fillId="6" borderId="10" xfId="0" applyFill="1" applyBorder="1" applyAlignment="1">
      <alignment horizontal="center" vertical="center" wrapText="1"/>
    </xf>
    <xf numFmtId="0" fontId="29" fillId="25" borderId="8" xfId="0" applyFont="1" applyFill="1" applyBorder="1" applyAlignment="1">
      <alignment horizontal="centerContinuous" vertical="center" wrapText="1"/>
    </xf>
    <xf numFmtId="0" fontId="23" fillId="25" borderId="8" xfId="0" applyFont="1" applyFill="1" applyBorder="1" applyAlignment="1">
      <alignment horizontal="centerContinuous" vertical="center" wrapText="1"/>
    </xf>
    <xf numFmtId="0" fontId="10" fillId="25" borderId="8" xfId="0" applyFont="1" applyFill="1" applyBorder="1" applyAlignment="1">
      <alignment horizontal="centerContinuous" vertical="center" wrapText="1"/>
    </xf>
    <xf numFmtId="0" fontId="0" fillId="25" borderId="18" xfId="0" applyFill="1" applyBorder="1" applyAlignment="1">
      <alignment horizontal="centerContinuous" vertical="center" wrapText="1"/>
    </xf>
    <xf numFmtId="0" fontId="0" fillId="25" borderId="23" xfId="0" applyFill="1" applyBorder="1" applyAlignment="1">
      <alignment horizontal="centerContinuous" vertical="center" wrapText="1"/>
    </xf>
    <xf numFmtId="0" fontId="0" fillId="25" borderId="23" xfId="0" applyFill="1" applyBorder="1" applyAlignment="1">
      <alignment horizontal="center" vertical="center" wrapText="1"/>
    </xf>
    <xf numFmtId="0" fontId="0" fillId="25" borderId="24" xfId="0" applyFill="1" applyBorder="1" applyAlignment="1">
      <alignment horizontal="center" vertical="center" wrapText="1"/>
    </xf>
    <xf numFmtId="0" fontId="0" fillId="25" borderId="21" xfId="0" applyFill="1" applyBorder="1" applyAlignment="1">
      <alignment horizontal="center" vertical="center" wrapText="1"/>
    </xf>
    <xf numFmtId="0" fontId="4" fillId="25" borderId="19" xfId="0" applyFont="1" applyFill="1" applyBorder="1" applyAlignment="1">
      <alignment horizontal="centerContinuous" vertical="center" wrapText="1"/>
    </xf>
    <xf numFmtId="0" fontId="4" fillId="25" borderId="17" xfId="0" applyFont="1" applyFill="1" applyBorder="1" applyAlignment="1">
      <alignment horizontal="centerContinuous" vertical="center" wrapText="1"/>
    </xf>
    <xf numFmtId="0" fontId="15" fillId="25" borderId="17" xfId="0" applyFont="1" applyFill="1" applyBorder="1" applyAlignment="1">
      <alignment horizontal="centerContinuous" vertical="center" wrapText="1"/>
    </xf>
    <xf numFmtId="0" fontId="0" fillId="25" borderId="17" xfId="0" applyFill="1" applyBorder="1" applyAlignment="1">
      <alignment horizontal="centerContinuous" vertical="center" wrapText="1"/>
    </xf>
    <xf numFmtId="0" fontId="0" fillId="25" borderId="29" xfId="0" applyFill="1" applyBorder="1" applyAlignment="1">
      <alignment horizontal="centerContinuous" vertical="center" wrapText="1"/>
    </xf>
    <xf numFmtId="0" fontId="2" fillId="3" borderId="27"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0" fillId="3" borderId="30" xfId="0" applyFill="1" applyBorder="1" applyAlignment="1">
      <alignment horizontal="center" vertical="center" wrapText="1"/>
    </xf>
    <xf numFmtId="0" fontId="2" fillId="25" borderId="21" xfId="0" applyFont="1" applyFill="1" applyBorder="1" applyAlignment="1">
      <alignment horizontal="center" vertical="center" wrapText="1"/>
    </xf>
    <xf numFmtId="0" fontId="0" fillId="25" borderId="21" xfId="0" applyFill="1" applyBorder="1" applyAlignment="1">
      <alignment horizontal="left" vertical="center" wrapText="1"/>
    </xf>
    <xf numFmtId="0" fontId="4" fillId="3" borderId="13" xfId="0" applyFont="1" applyFill="1" applyBorder="1" applyAlignment="1">
      <alignment horizontal="center" vertical="center" wrapText="1"/>
    </xf>
    <xf numFmtId="0" fontId="0" fillId="25" borderId="31" xfId="0" applyFill="1" applyBorder="1" applyAlignment="1">
      <alignment horizontal="centerContinuous" vertical="center" wrapText="1"/>
    </xf>
    <xf numFmtId="0" fontId="55" fillId="26" borderId="19" xfId="0" applyFont="1" applyFill="1" applyBorder="1" applyAlignment="1">
      <alignment horizontal="centerContinuous" vertical="center" wrapText="1"/>
    </xf>
    <xf numFmtId="0" fontId="4" fillId="26" borderId="17" xfId="0" applyFont="1" applyFill="1" applyBorder="1" applyAlignment="1">
      <alignment horizontal="centerContinuous" vertical="center" wrapText="1"/>
    </xf>
    <xf numFmtId="0" fontId="15" fillId="26" borderId="17" xfId="0" applyFont="1" applyFill="1" applyBorder="1" applyAlignment="1">
      <alignment horizontal="centerContinuous" vertical="center" wrapText="1"/>
    </xf>
    <xf numFmtId="0" fontId="0" fillId="26" borderId="17" xfId="0" applyFill="1" applyBorder="1" applyAlignment="1">
      <alignment horizontal="centerContinuous" vertical="center" wrapText="1"/>
    </xf>
    <xf numFmtId="0" fontId="0" fillId="26" borderId="17" xfId="0" applyFill="1" applyBorder="1" applyAlignment="1">
      <alignment horizontal="center" vertical="center" wrapText="1"/>
    </xf>
    <xf numFmtId="0" fontId="2" fillId="3" borderId="13" xfId="0" applyFont="1" applyFill="1" applyBorder="1" applyAlignment="1">
      <alignment horizontal="left" vertical="center"/>
    </xf>
    <xf numFmtId="0" fontId="2" fillId="3" borderId="13" xfId="0" applyFont="1" applyFill="1" applyBorder="1" applyAlignment="1">
      <alignment horizontal="left" vertical="center" wrapText="1"/>
    </xf>
    <xf numFmtId="0" fontId="2" fillId="13" borderId="13" xfId="0" applyFont="1" applyFill="1" applyBorder="1" applyAlignment="1">
      <alignment horizontal="center" vertical="center" wrapText="1"/>
    </xf>
    <xf numFmtId="0" fontId="34" fillId="5" borderId="13"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25" borderId="19" xfId="0" applyFont="1" applyFill="1" applyBorder="1" applyAlignment="1">
      <alignment horizontal="center" vertical="center" wrapText="1"/>
    </xf>
    <xf numFmtId="0" fontId="2" fillId="25" borderId="17" xfId="0" applyFont="1" applyFill="1" applyBorder="1" applyAlignment="1">
      <alignment horizontal="center" vertical="center" wrapText="1"/>
    </xf>
    <xf numFmtId="0" fontId="0" fillId="25" borderId="17" xfId="0" applyFill="1" applyBorder="1" applyAlignment="1">
      <alignment horizontal="left" vertical="center" wrapText="1"/>
    </xf>
    <xf numFmtId="0" fontId="0" fillId="25" borderId="17" xfId="0" applyFill="1" applyBorder="1" applyAlignment="1">
      <alignment horizontal="center" vertical="center" wrapText="1"/>
    </xf>
    <xf numFmtId="0" fontId="0" fillId="25" borderId="29" xfId="0" applyFill="1" applyBorder="1" applyAlignment="1">
      <alignment horizontal="center" vertical="center" wrapText="1"/>
    </xf>
    <xf numFmtId="0" fontId="3" fillId="3" borderId="3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3" borderId="17" xfId="0" applyFill="1" applyBorder="1" applyAlignment="1">
      <alignment horizontal="left" vertical="center" wrapText="1"/>
    </xf>
    <xf numFmtId="0" fontId="0" fillId="3" borderId="29" xfId="0" applyFill="1" applyBorder="1" applyAlignment="1">
      <alignment horizontal="center" vertical="center" wrapText="1"/>
    </xf>
    <xf numFmtId="0" fontId="2" fillId="25" borderId="17" xfId="0" applyFont="1" applyFill="1" applyBorder="1" applyAlignment="1">
      <alignment horizontal="centerContinuous" vertical="center" wrapText="1"/>
    </xf>
    <xf numFmtId="0" fontId="15" fillId="26" borderId="17" xfId="0" applyFont="1" applyFill="1" applyBorder="1" applyAlignment="1">
      <alignment horizontal="center" vertical="center" wrapText="1"/>
    </xf>
    <xf numFmtId="0" fontId="1" fillId="3" borderId="13"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1" fillId="3" borderId="13" xfId="0" applyFont="1" applyFill="1" applyBorder="1" applyAlignment="1">
      <alignment horizontal="left" vertical="center"/>
    </xf>
    <xf numFmtId="0" fontId="2" fillId="26" borderId="17" xfId="0" applyFont="1" applyFill="1" applyBorder="1" applyAlignment="1">
      <alignment horizontal="centerContinuous" vertical="center" wrapText="1"/>
    </xf>
    <xf numFmtId="0" fontId="0" fillId="26" borderId="18" xfId="0" applyFill="1" applyBorder="1" applyAlignment="1">
      <alignment horizontal="centerContinuous" vertical="center" wrapText="1"/>
    </xf>
    <xf numFmtId="0" fontId="0" fillId="3" borderId="25" xfId="0" applyFill="1" applyBorder="1" applyAlignment="1">
      <alignment horizontal="center" vertical="center" wrapText="1"/>
    </xf>
    <xf numFmtId="0" fontId="18" fillId="15" borderId="13" xfId="0" applyFont="1" applyFill="1" applyBorder="1" applyAlignment="1">
      <alignment horizontal="center" vertical="center" wrapText="1"/>
    </xf>
    <xf numFmtId="0" fontId="40" fillId="14" borderId="13" xfId="0" applyFont="1" applyFill="1" applyBorder="1" applyAlignment="1">
      <alignment horizontal="center" vertical="center" wrapText="1"/>
    </xf>
    <xf numFmtId="0" fontId="7" fillId="14" borderId="13" xfId="0" applyFont="1" applyFill="1" applyBorder="1" applyAlignment="1">
      <alignment horizontal="left" vertical="center" wrapText="1"/>
    </xf>
    <xf numFmtId="0" fontId="7" fillId="14"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5" borderId="32"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15" fillId="25" borderId="23" xfId="0" applyFont="1" applyFill="1" applyBorder="1" applyAlignment="1">
      <alignment horizontal="centerContinuous" vertical="center" wrapText="1"/>
    </xf>
    <xf numFmtId="0" fontId="11" fillId="25" borderId="20" xfId="0" applyFont="1" applyFill="1" applyBorder="1" applyAlignment="1">
      <alignment horizontal="centerContinuous" vertical="center" wrapText="1"/>
    </xf>
    <xf numFmtId="0" fontId="56" fillId="23" borderId="3" xfId="0" applyFont="1" applyFill="1" applyBorder="1" applyAlignment="1">
      <alignment horizontal="left" vertical="center" wrapText="1"/>
    </xf>
    <xf numFmtId="0" fontId="52" fillId="23" borderId="2" xfId="0" applyFont="1" applyFill="1" applyBorder="1" applyAlignment="1">
      <alignment horizontal="center" vertical="center" wrapText="1"/>
    </xf>
    <xf numFmtId="0" fontId="52" fillId="23" borderId="2" xfId="0" applyFont="1" applyFill="1" applyBorder="1" applyAlignment="1">
      <alignment horizontal="left" vertical="center"/>
    </xf>
    <xf numFmtId="0" fontId="58" fillId="23" borderId="3" xfId="0" applyFont="1" applyFill="1" applyBorder="1" applyAlignment="1">
      <alignment horizontal="center" vertical="center" wrapText="1"/>
    </xf>
    <xf numFmtId="0" fontId="12" fillId="3" borderId="0" xfId="0" applyFont="1" applyFill="1" applyAlignment="1">
      <alignment horizontal="left" vertical="top" wrapText="1"/>
    </xf>
    <xf numFmtId="0" fontId="12" fillId="3" borderId="0" xfId="0" applyFont="1" applyFill="1"/>
    <xf numFmtId="0" fontId="12" fillId="0" borderId="0" xfId="0" applyFont="1"/>
    <xf numFmtId="0" fontId="62" fillId="3" borderId="0" xfId="0" applyFont="1" applyFill="1"/>
    <xf numFmtId="0" fontId="18" fillId="2" borderId="0" xfId="0" applyFont="1" applyFill="1" applyAlignment="1">
      <alignment horizontal="center" vertical="center" wrapText="1"/>
    </xf>
    <xf numFmtId="0" fontId="7" fillId="5" borderId="0" xfId="0" applyFont="1" applyFill="1" applyAlignment="1">
      <alignment horizontal="center" vertical="center" wrapText="1"/>
    </xf>
    <xf numFmtId="0" fontId="17" fillId="16" borderId="0" xfId="0" applyFont="1" applyFill="1" applyAlignment="1">
      <alignment horizontal="center" vertical="center" wrapText="1"/>
    </xf>
    <xf numFmtId="0" fontId="36" fillId="17" borderId="0" xfId="0" applyFont="1" applyFill="1" applyAlignment="1">
      <alignment horizontal="left" vertical="center"/>
    </xf>
    <xf numFmtId="0" fontId="23" fillId="12" borderId="9" xfId="0" applyFont="1" applyFill="1" applyBorder="1" applyAlignment="1">
      <alignment horizontal="centerContinuous" vertical="center" wrapText="1"/>
    </xf>
    <xf numFmtId="0" fontId="23" fillId="12" borderId="10" xfId="0" applyFont="1" applyFill="1" applyBorder="1" applyAlignment="1">
      <alignment horizontal="centerContinuous" vertical="center" wrapText="1"/>
    </xf>
    <xf numFmtId="0" fontId="10" fillId="25" borderId="10" xfId="0" applyFont="1" applyFill="1" applyBorder="1" applyAlignment="1">
      <alignment horizontal="centerContinuous" vertical="center" wrapText="1"/>
    </xf>
    <xf numFmtId="0" fontId="42" fillId="25" borderId="9" xfId="0" applyFont="1" applyFill="1" applyBorder="1" applyAlignment="1">
      <alignment horizontal="centerContinuous" vertical="center" wrapText="1"/>
    </xf>
    <xf numFmtId="0" fontId="42" fillId="12" borderId="8" xfId="0" applyFont="1" applyFill="1" applyBorder="1" applyAlignment="1">
      <alignment horizontal="center" vertical="center" wrapText="1"/>
    </xf>
    <xf numFmtId="0" fontId="42" fillId="12" borderId="8" xfId="0" applyFont="1" applyFill="1" applyBorder="1" applyAlignment="1">
      <alignment horizontal="centerContinuous" vertical="center"/>
    </xf>
    <xf numFmtId="0" fontId="16" fillId="25" borderId="19" xfId="0" applyFont="1" applyFill="1" applyBorder="1" applyAlignment="1">
      <alignment horizontal="centerContinuous" vertical="center" wrapText="1"/>
    </xf>
    <xf numFmtId="0" fontId="0" fillId="3" borderId="36" xfId="0" applyFill="1" applyBorder="1" applyAlignment="1">
      <alignment horizontal="center" vertical="center" wrapText="1"/>
    </xf>
    <xf numFmtId="0" fontId="2" fillId="3"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4" fillId="5" borderId="6" xfId="0" applyFont="1" applyFill="1" applyBorder="1" applyAlignment="1">
      <alignment horizontal="left" vertical="center"/>
    </xf>
    <xf numFmtId="0" fontId="0" fillId="5" borderId="7" xfId="0" applyFill="1" applyBorder="1" applyAlignment="1">
      <alignment horizontal="center" vertical="center" wrapText="1"/>
    </xf>
    <xf numFmtId="0" fontId="15" fillId="26" borderId="18" xfId="0" applyFont="1" applyFill="1" applyBorder="1" applyAlignment="1">
      <alignment horizontal="centerContinuous" vertical="center" wrapText="1"/>
    </xf>
    <xf numFmtId="0" fontId="34" fillId="5" borderId="34" xfId="0"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0" fillId="25" borderId="8" xfId="0" applyFill="1" applyBorder="1" applyAlignment="1">
      <alignment horizontal="left" vertical="center" wrapText="1"/>
    </xf>
    <xf numFmtId="0" fontId="0" fillId="25" borderId="8" xfId="0" applyFill="1" applyBorder="1" applyAlignment="1">
      <alignment horizontal="center" vertical="center" wrapText="1"/>
    </xf>
    <xf numFmtId="0" fontId="0" fillId="25" borderId="33" xfId="0" applyFill="1" applyBorder="1" applyAlignment="1">
      <alignment horizontal="center" vertical="center" wrapText="1"/>
    </xf>
    <xf numFmtId="0" fontId="4" fillId="6" borderId="17" xfId="0" applyFont="1" applyFill="1" applyBorder="1" applyAlignment="1">
      <alignment horizontal="centerContinuous" vertical="center" wrapText="1"/>
    </xf>
    <xf numFmtId="0" fontId="0" fillId="6" borderId="17" xfId="0" applyFill="1" applyBorder="1" applyAlignment="1">
      <alignment horizontal="centerContinuous" vertical="center" wrapText="1"/>
    </xf>
    <xf numFmtId="0" fontId="0" fillId="6" borderId="18" xfId="0" applyFill="1" applyBorder="1" applyAlignment="1">
      <alignment horizontal="centerContinuous" vertical="center" wrapText="1"/>
    </xf>
    <xf numFmtId="0" fontId="34" fillId="6" borderId="21" xfId="0" applyFont="1" applyFill="1" applyBorder="1" applyAlignment="1">
      <alignment horizontal="left" vertical="center"/>
    </xf>
    <xf numFmtId="0" fontId="9" fillId="7" borderId="15" xfId="0" applyFont="1" applyFill="1" applyBorder="1" applyAlignment="1">
      <alignment horizontal="centerContinuous" vertical="center" wrapText="1"/>
    </xf>
    <xf numFmtId="0" fontId="4" fillId="7" borderId="16" xfId="0" applyFont="1" applyFill="1" applyBorder="1" applyAlignment="1">
      <alignment horizontal="centerContinuous" vertical="center" wrapText="1"/>
    </xf>
    <xf numFmtId="0" fontId="42" fillId="6" borderId="9" xfId="0" applyFont="1" applyFill="1" applyBorder="1" applyAlignment="1">
      <alignment horizontal="centerContinuous" vertical="center" wrapText="1"/>
    </xf>
    <xf numFmtId="0" fontId="16" fillId="6" borderId="19" xfId="0" applyFont="1" applyFill="1" applyBorder="1" applyAlignment="1">
      <alignment horizontal="centerContinuous" vertical="center" wrapText="1"/>
    </xf>
    <xf numFmtId="0" fontId="16" fillId="22" borderId="19" xfId="0" applyFont="1" applyFill="1" applyBorder="1" applyAlignment="1">
      <alignment horizontal="centerContinuous" vertical="center" readingOrder="1"/>
    </xf>
    <xf numFmtId="0" fontId="23" fillId="22" borderId="17" xfId="0" applyFont="1" applyFill="1" applyBorder="1" applyAlignment="1">
      <alignment horizontal="centerContinuous" vertical="center"/>
    </xf>
    <xf numFmtId="0" fontId="29" fillId="22" borderId="17" xfId="0" applyFont="1" applyFill="1" applyBorder="1" applyAlignment="1">
      <alignment horizontal="centerContinuous" vertical="center"/>
    </xf>
    <xf numFmtId="0" fontId="15" fillId="22" borderId="17" xfId="0" applyFont="1" applyFill="1" applyBorder="1" applyAlignment="1">
      <alignment horizontal="centerContinuous" vertical="center" wrapText="1"/>
    </xf>
    <xf numFmtId="0" fontId="10" fillId="22" borderId="18"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6" xfId="0" applyFont="1" applyFill="1" applyBorder="1" applyAlignment="1">
      <alignment horizontal="left" vertical="center"/>
    </xf>
    <xf numFmtId="0" fontId="7" fillId="22" borderId="6" xfId="0" applyFont="1" applyFill="1" applyBorder="1" applyAlignment="1">
      <alignment horizontal="left" vertical="center" wrapText="1"/>
    </xf>
    <xf numFmtId="0" fontId="7" fillId="22" borderId="6" xfId="0" applyFont="1" applyFill="1" applyBorder="1" applyAlignment="1">
      <alignment horizontal="center" vertical="center" wrapText="1"/>
    </xf>
    <xf numFmtId="0" fontId="56" fillId="23" borderId="14" xfId="0" applyFont="1" applyFill="1" applyBorder="1" applyAlignment="1">
      <alignment horizontal="centerContinuous" vertical="center" wrapText="1"/>
    </xf>
    <xf numFmtId="0" fontId="52" fillId="23" borderId="15" xfId="0" applyFont="1" applyFill="1" applyBorder="1" applyAlignment="1">
      <alignment horizontal="centerContinuous" vertical="center" wrapText="1"/>
    </xf>
    <xf numFmtId="0" fontId="7" fillId="23" borderId="16" xfId="0" applyFont="1" applyFill="1" applyBorder="1" applyAlignment="1">
      <alignment horizontal="centerContinuous"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3" borderId="4" xfId="0" applyFont="1" applyFill="1" applyBorder="1" applyAlignment="1">
      <alignment horizontal="centerContinuous" vertical="center" wrapText="1"/>
    </xf>
    <xf numFmtId="0" fontId="18" fillId="3" borderId="4" xfId="0" applyFont="1" applyFill="1" applyBorder="1" applyAlignment="1">
      <alignment horizontal="center" vertical="center" wrapText="1"/>
    </xf>
    <xf numFmtId="0" fontId="7" fillId="22" borderId="6" xfId="0" applyFont="1" applyFill="1" applyBorder="1" applyAlignment="1" applyProtection="1">
      <alignment horizontal="center" vertical="center" wrapText="1"/>
      <protection locked="0"/>
    </xf>
    <xf numFmtId="0" fontId="0" fillId="22" borderId="21" xfId="0" applyFill="1" applyBorder="1" applyAlignment="1">
      <alignment horizontal="center" vertical="center" wrapText="1"/>
    </xf>
    <xf numFmtId="0" fontId="52" fillId="23" borderId="14" xfId="0" applyFont="1" applyFill="1" applyBorder="1" applyAlignment="1">
      <alignment horizontal="centerContinuous" vertical="center" wrapText="1"/>
    </xf>
    <xf numFmtId="0" fontId="37" fillId="23" borderId="15" xfId="0" applyFont="1" applyFill="1" applyBorder="1" applyAlignment="1">
      <alignment horizontal="left" vertical="center"/>
    </xf>
    <xf numFmtId="0" fontId="17" fillId="23" borderId="15" xfId="0" applyFont="1" applyFill="1" applyBorder="1" applyAlignment="1">
      <alignment horizontal="centerContinuous" vertical="center" wrapText="1"/>
    </xf>
    <xf numFmtId="0" fontId="17" fillId="23" borderId="15" xfId="0" applyFont="1" applyFill="1" applyBorder="1" applyAlignment="1">
      <alignment horizontal="left" vertical="center" wrapText="1"/>
    </xf>
    <xf numFmtId="0" fontId="41" fillId="23" borderId="15" xfId="0" applyFont="1" applyFill="1" applyBorder="1" applyAlignment="1">
      <alignment horizontal="centerContinuous" vertical="center" wrapText="1"/>
    </xf>
    <xf numFmtId="0" fontId="17" fillId="23" borderId="16" xfId="0" applyFont="1" applyFill="1" applyBorder="1" applyAlignment="1">
      <alignment horizontal="centerContinuous" vertical="center" wrapText="1"/>
    </xf>
    <xf numFmtId="0" fontId="7" fillId="5" borderId="7" xfId="0" applyFont="1" applyFill="1" applyBorder="1" applyAlignment="1">
      <alignment horizontal="center" vertical="center" wrapText="1"/>
    </xf>
    <xf numFmtId="0" fontId="0" fillId="22" borderId="21" xfId="0" applyFill="1" applyBorder="1" applyAlignment="1">
      <alignment horizontal="left" vertical="center" wrapText="1"/>
    </xf>
    <xf numFmtId="0" fontId="57" fillId="23" borderId="14" xfId="0" applyFont="1" applyFill="1" applyBorder="1" applyAlignment="1">
      <alignment horizontal="centerContinuous" vertical="center" wrapText="1"/>
    </xf>
    <xf numFmtId="0" fontId="50" fillId="23" borderId="15" xfId="0" applyFont="1" applyFill="1" applyBorder="1" applyAlignment="1">
      <alignment horizontal="centerContinuous" vertical="center" wrapText="1"/>
    </xf>
    <xf numFmtId="0" fontId="50" fillId="23" borderId="15" xfId="0" applyFont="1" applyFill="1" applyBorder="1" applyAlignment="1">
      <alignment horizontal="left" vertical="center"/>
    </xf>
    <xf numFmtId="0" fontId="22" fillId="23" borderId="15" xfId="0" applyFont="1" applyFill="1" applyBorder="1" applyAlignment="1">
      <alignment horizontal="centerContinuous" vertical="center" wrapText="1"/>
    </xf>
    <xf numFmtId="0" fontId="22" fillId="23" borderId="15" xfId="0" applyFont="1" applyFill="1" applyBorder="1" applyAlignment="1">
      <alignment horizontal="left" vertical="center" wrapText="1"/>
    </xf>
    <xf numFmtId="0" fontId="15" fillId="23" borderId="15" xfId="0" applyFont="1" applyFill="1" applyBorder="1" applyAlignment="1">
      <alignment horizontal="centerContinuous" vertical="center" wrapText="1"/>
    </xf>
    <xf numFmtId="0" fontId="22" fillId="23" borderId="16" xfId="0" applyFont="1" applyFill="1" applyBorder="1" applyAlignment="1">
      <alignment horizontal="centerContinuous" vertical="center" wrapText="1"/>
    </xf>
    <xf numFmtId="0" fontId="7" fillId="3" borderId="37" xfId="0" applyFont="1" applyFill="1" applyBorder="1" applyAlignment="1">
      <alignment horizontal="center" vertical="center" wrapText="1"/>
    </xf>
    <xf numFmtId="0" fontId="7" fillId="22" borderId="21" xfId="0" applyFont="1" applyFill="1" applyBorder="1" applyAlignment="1" applyProtection="1">
      <alignment horizontal="center" vertical="center" wrapText="1"/>
      <protection locked="0"/>
    </xf>
    <xf numFmtId="0" fontId="50" fillId="23" borderId="14" xfId="0" applyFont="1" applyFill="1" applyBorder="1" applyAlignment="1">
      <alignment horizontal="centerContinuous" vertical="center" wrapText="1"/>
    </xf>
    <xf numFmtId="0" fontId="4" fillId="23" borderId="15" xfId="0" applyFont="1" applyFill="1" applyBorder="1" applyAlignment="1">
      <alignment horizontal="centerContinuous" vertical="center" wrapText="1"/>
    </xf>
    <xf numFmtId="0" fontId="4" fillId="23" borderId="15" xfId="0" applyFont="1" applyFill="1" applyBorder="1" applyAlignment="1">
      <alignment horizontal="left" vertical="center" wrapText="1"/>
    </xf>
    <xf numFmtId="0" fontId="4" fillId="23" borderId="16" xfId="0" applyFont="1" applyFill="1" applyBorder="1" applyAlignment="1">
      <alignment horizontal="centerContinuous" vertical="center" wrapText="1"/>
    </xf>
    <xf numFmtId="0" fontId="22" fillId="23" borderId="4" xfId="0" applyFont="1" applyFill="1" applyBorder="1" applyAlignment="1">
      <alignment horizontal="centerContinuous" vertical="center" wrapText="1"/>
    </xf>
    <xf numFmtId="0" fontId="7" fillId="3" borderId="38"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39" xfId="0" applyFont="1" applyFill="1" applyBorder="1" applyAlignment="1">
      <alignment horizontal="left" vertical="center"/>
    </xf>
    <xf numFmtId="0" fontId="7" fillId="3" borderId="39" xfId="0" applyFont="1" applyFill="1" applyBorder="1" applyAlignment="1">
      <alignment horizontal="left" vertical="center" wrapText="1"/>
    </xf>
    <xf numFmtId="0" fontId="18" fillId="2" borderId="39" xfId="0" applyFont="1" applyFill="1" applyBorder="1" applyAlignment="1" applyProtection="1">
      <alignment horizontal="center" vertical="center" wrapText="1"/>
      <protection locked="0"/>
    </xf>
    <xf numFmtId="0" fontId="7" fillId="3" borderId="39" xfId="0" applyFont="1" applyFill="1" applyBorder="1" applyAlignment="1">
      <alignment horizontal="center" vertical="center" wrapText="1"/>
    </xf>
    <xf numFmtId="0" fontId="0" fillId="3" borderId="39" xfId="0" applyFill="1" applyBorder="1" applyAlignment="1">
      <alignment horizontal="center" vertical="center" wrapText="1"/>
    </xf>
    <xf numFmtId="0" fontId="7"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39" fillId="5" borderId="42" xfId="0" applyFont="1" applyFill="1" applyBorder="1" applyAlignment="1">
      <alignment horizontal="left" vertical="center"/>
    </xf>
    <xf numFmtId="0" fontId="7" fillId="5" borderId="42" xfId="0" applyFont="1" applyFill="1" applyBorder="1" applyAlignment="1">
      <alignment horizontal="left" vertical="center" wrapText="1"/>
    </xf>
    <xf numFmtId="0" fontId="18" fillId="2" borderId="42" xfId="0" applyFont="1" applyFill="1" applyBorder="1" applyAlignment="1" applyProtection="1">
      <alignment horizontal="center" vertical="center" wrapText="1"/>
      <protection locked="0"/>
    </xf>
    <xf numFmtId="0" fontId="7" fillId="5" borderId="42" xfId="0" applyFont="1" applyFill="1" applyBorder="1" applyAlignment="1">
      <alignment horizontal="center" vertical="center" wrapText="1"/>
    </xf>
    <xf numFmtId="0" fontId="0" fillId="5" borderId="42" xfId="0" applyFill="1" applyBorder="1" applyAlignment="1">
      <alignment horizontal="center" vertical="center" wrapText="1"/>
    </xf>
    <xf numFmtId="0" fontId="7" fillId="5" borderId="4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6" fillId="22" borderId="19" xfId="0" applyFont="1" applyFill="1" applyBorder="1" applyAlignment="1">
      <alignment horizontal="centerContinuous" vertical="center"/>
    </xf>
    <xf numFmtId="0" fontId="36" fillId="22" borderId="17" xfId="0" applyFont="1" applyFill="1" applyBorder="1" applyAlignment="1">
      <alignment horizontal="centerContinuous" vertical="center" wrapText="1"/>
    </xf>
    <xf numFmtId="0" fontId="36" fillId="22" borderId="17" xfId="0" applyFont="1" applyFill="1" applyBorder="1" applyAlignment="1">
      <alignment horizontal="centerContinuous" vertical="center"/>
    </xf>
    <xf numFmtId="0" fontId="10" fillId="22" borderId="17" xfId="0" applyFont="1" applyFill="1" applyBorder="1" applyAlignment="1">
      <alignment horizontal="centerContinuous" vertical="center" wrapText="1"/>
    </xf>
    <xf numFmtId="0" fontId="0" fillId="22" borderId="17" xfId="0" applyFill="1" applyBorder="1" applyAlignment="1">
      <alignment horizontal="centerContinuous" vertical="center" wrapText="1"/>
    </xf>
    <xf numFmtId="0" fontId="2" fillId="3" borderId="0" xfId="0" applyFont="1" applyFill="1" applyAlignment="1">
      <alignment vertical="center"/>
    </xf>
    <xf numFmtId="0" fontId="2" fillId="3" borderId="0" xfId="0" applyFont="1" applyFill="1" applyAlignment="1">
      <alignment vertical="top"/>
    </xf>
    <xf numFmtId="0" fontId="1" fillId="4" borderId="22" xfId="0" applyFont="1" applyFill="1" applyBorder="1" applyAlignment="1">
      <alignment horizontal="center" vertical="center" textRotation="90" wrapText="1"/>
    </xf>
    <xf numFmtId="0" fontId="23" fillId="4" borderId="23" xfId="0" applyFont="1" applyFill="1" applyBorder="1" applyAlignment="1">
      <alignment horizontal="center" vertical="center" wrapText="1"/>
    </xf>
    <xf numFmtId="0" fontId="0" fillId="21" borderId="23" xfId="0" applyFill="1" applyBorder="1" applyAlignment="1">
      <alignment horizontal="center" vertical="center" wrapText="1"/>
    </xf>
    <xf numFmtId="0" fontId="5" fillId="21" borderId="23" xfId="0" applyFont="1" applyFill="1" applyBorder="1" applyAlignment="1">
      <alignment horizontal="center" vertical="center" wrapText="1"/>
    </xf>
    <xf numFmtId="0" fontId="11" fillId="21" borderId="20" xfId="0" applyFont="1" applyFill="1" applyBorder="1" applyAlignment="1">
      <alignment horizontal="centerContinuous" vertical="center" wrapText="1"/>
    </xf>
    <xf numFmtId="0" fontId="7" fillId="21" borderId="21" xfId="0" applyFont="1" applyFill="1" applyBorder="1" applyAlignment="1">
      <alignment horizontal="center" vertical="center" wrapText="1"/>
    </xf>
    <xf numFmtId="0" fontId="0" fillId="21" borderId="21" xfId="0" applyFill="1" applyBorder="1" applyAlignment="1">
      <alignment horizontal="left" vertical="center" wrapText="1"/>
    </xf>
    <xf numFmtId="0" fontId="7" fillId="21" borderId="21" xfId="0" applyFont="1" applyFill="1" applyBorder="1" applyAlignment="1">
      <alignment horizontal="left" vertical="center" wrapText="1"/>
    </xf>
    <xf numFmtId="0" fontId="21" fillId="21" borderId="21" xfId="0" applyFont="1" applyFill="1" applyBorder="1" applyAlignment="1">
      <alignment horizontal="center" vertical="center" wrapText="1"/>
    </xf>
    <xf numFmtId="0" fontId="0" fillId="21" borderId="21" xfId="0" applyFill="1" applyBorder="1" applyAlignment="1">
      <alignment horizontal="center" vertical="center" wrapText="1"/>
    </xf>
    <xf numFmtId="0" fontId="0" fillId="21" borderId="24" xfId="0" applyFill="1" applyBorder="1" applyAlignment="1">
      <alignment horizontal="center" vertical="center" wrapText="1"/>
    </xf>
    <xf numFmtId="0" fontId="49" fillId="21" borderId="19" xfId="0" applyFont="1" applyFill="1" applyBorder="1" applyAlignment="1">
      <alignment horizontal="centerContinuous" vertical="center" wrapText="1"/>
    </xf>
    <xf numFmtId="0" fontId="49" fillId="21" borderId="17" xfId="0" applyFont="1" applyFill="1" applyBorder="1" applyAlignment="1">
      <alignment horizontal="center" vertical="center" wrapText="1"/>
    </xf>
    <xf numFmtId="0" fontId="3" fillId="21" borderId="17" xfId="0" applyFont="1" applyFill="1" applyBorder="1" applyAlignment="1">
      <alignment horizontal="left" vertical="center" wrapText="1"/>
    </xf>
    <xf numFmtId="0" fontId="48" fillId="20" borderId="14" xfId="0" applyFont="1" applyFill="1" applyBorder="1" applyAlignment="1">
      <alignment horizontal="centerContinuous" vertical="center" wrapText="1"/>
    </xf>
    <xf numFmtId="0" fontId="7" fillId="20" borderId="15" xfId="0" applyFont="1" applyFill="1" applyBorder="1" applyAlignment="1">
      <alignment horizontal="center" vertical="center" wrapText="1"/>
    </xf>
    <xf numFmtId="0" fontId="2" fillId="20" borderId="15" xfId="0" applyFont="1" applyFill="1" applyBorder="1" applyAlignment="1">
      <alignment horizontal="left" vertical="center" wrapText="1"/>
    </xf>
    <xf numFmtId="0" fontId="7" fillId="20" borderId="15" xfId="0" applyFont="1" applyFill="1" applyBorder="1" applyAlignment="1">
      <alignment horizontal="left" vertical="center" wrapText="1"/>
    </xf>
    <xf numFmtId="0" fontId="0" fillId="20" borderId="15" xfId="0" applyFill="1" applyBorder="1" applyAlignment="1">
      <alignment horizontal="left" vertical="center" wrapText="1"/>
    </xf>
    <xf numFmtId="0" fontId="0" fillId="20" borderId="15" xfId="0" applyFill="1" applyBorder="1" applyAlignment="1">
      <alignment horizontal="center" vertical="center" wrapText="1"/>
    </xf>
    <xf numFmtId="0" fontId="0" fillId="20" borderId="16" xfId="0"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0" fillId="21" borderId="20" xfId="0" applyFill="1" applyBorder="1" applyAlignment="1">
      <alignment horizontal="center" vertical="center" wrapText="1"/>
    </xf>
    <xf numFmtId="0" fontId="3" fillId="21" borderId="19" xfId="0" applyFont="1" applyFill="1" applyBorder="1" applyAlignment="1">
      <alignment horizontal="centerContinuous" vertical="center" wrapText="1"/>
    </xf>
    <xf numFmtId="0" fontId="44" fillId="21" borderId="17" xfId="0" applyFont="1" applyFill="1" applyBorder="1" applyAlignment="1">
      <alignment horizontal="centerContinuous" vertical="center" wrapText="1"/>
    </xf>
    <xf numFmtId="0" fontId="0" fillId="21" borderId="17" xfId="0" applyFill="1" applyBorder="1" applyAlignment="1">
      <alignment horizontal="centerContinuous" vertical="center" wrapText="1"/>
    </xf>
    <xf numFmtId="0" fontId="46" fillId="20" borderId="14" xfId="0" applyFont="1" applyFill="1" applyBorder="1" applyAlignment="1">
      <alignment horizontal="centerContinuous" vertical="center" wrapText="1"/>
    </xf>
    <xf numFmtId="0" fontId="4" fillId="18" borderId="19" xfId="0" applyFont="1" applyFill="1" applyBorder="1" applyAlignment="1">
      <alignment horizontal="centerContinuous" vertical="center" wrapText="1"/>
    </xf>
    <xf numFmtId="0" fontId="4" fillId="18" borderId="17" xfId="0" applyFont="1" applyFill="1" applyBorder="1" applyAlignment="1">
      <alignment horizontal="centerContinuous" vertical="center" wrapText="1"/>
    </xf>
    <xf numFmtId="0" fontId="48" fillId="20" borderId="45" xfId="0" applyFont="1" applyFill="1" applyBorder="1" applyAlignment="1">
      <alignment horizontal="centerContinuous" vertical="center" wrapText="1"/>
    </xf>
    <xf numFmtId="0" fontId="7" fillId="20" borderId="1" xfId="0" applyFont="1" applyFill="1" applyBorder="1" applyAlignment="1">
      <alignment horizontal="center" vertical="center" wrapText="1"/>
    </xf>
    <xf numFmtId="0" fontId="2" fillId="20"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horizontal="center" vertical="center" wrapText="1"/>
    </xf>
    <xf numFmtId="0" fontId="0" fillId="20" borderId="46" xfId="0" applyFill="1" applyBorder="1" applyAlignment="1">
      <alignment horizontal="center" vertical="center" wrapText="1"/>
    </xf>
    <xf numFmtId="0" fontId="3" fillId="20" borderId="15" xfId="0" applyFont="1" applyFill="1" applyBorder="1" applyAlignment="1">
      <alignment horizontal="left" vertical="center" wrapText="1"/>
    </xf>
    <xf numFmtId="0" fontId="63" fillId="20" borderId="15" xfId="0" applyFont="1" applyFill="1" applyBorder="1" applyAlignment="1">
      <alignment horizontal="center" vertical="center" wrapText="1"/>
    </xf>
    <xf numFmtId="0" fontId="30" fillId="7" borderId="3" xfId="0" applyFont="1" applyFill="1" applyBorder="1" applyAlignment="1">
      <alignment horizontal="centerContinuous" vertical="center" wrapText="1"/>
    </xf>
    <xf numFmtId="0" fontId="32" fillId="19" borderId="10" xfId="2" applyFont="1" applyFill="1" applyBorder="1" applyAlignment="1">
      <alignment horizontal="center" vertical="center" wrapText="1"/>
    </xf>
    <xf numFmtId="0" fontId="18" fillId="23" borderId="15" xfId="0" applyFont="1" applyFill="1" applyBorder="1" applyAlignment="1">
      <alignment horizontal="centerContinuous" vertical="center" wrapText="1"/>
    </xf>
    <xf numFmtId="0" fontId="2" fillId="23" borderId="15" xfId="0" applyFont="1" applyFill="1" applyBorder="1" applyAlignment="1">
      <alignment horizontal="centerContinuous" vertical="center" wrapText="1"/>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64" fillId="6" borderId="21" xfId="0" applyFont="1" applyFill="1" applyBorder="1" applyAlignment="1" applyProtection="1">
      <alignment horizontal="center" vertical="center" wrapText="1"/>
      <protection locked="0"/>
    </xf>
    <xf numFmtId="0" fontId="64" fillId="3" borderId="0" xfId="0" applyFont="1" applyFill="1" applyAlignment="1">
      <alignment horizontal="center" vertical="center" wrapText="1"/>
    </xf>
    <xf numFmtId="0" fontId="2" fillId="6" borderId="17" xfId="0" applyFont="1" applyFill="1" applyBorder="1" applyAlignment="1">
      <alignment horizontal="centerContinuous" vertical="center" wrapText="1"/>
    </xf>
    <xf numFmtId="0" fontId="18" fillId="14" borderId="2" xfId="0" applyFont="1" applyFill="1" applyBorder="1" applyAlignment="1">
      <alignment horizontal="center" vertical="center" wrapText="1"/>
    </xf>
    <xf numFmtId="0" fontId="64" fillId="6" borderId="21"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44" fillId="10" borderId="14" xfId="0" applyFont="1" applyFill="1" applyBorder="1" applyAlignment="1">
      <alignment horizontal="centerContinuous" vertical="center" wrapText="1"/>
    </xf>
    <xf numFmtId="0" fontId="23" fillId="3" borderId="13" xfId="0" applyFont="1" applyFill="1" applyBorder="1" applyAlignment="1">
      <alignment horizontal="centerContinuous" vertical="center" wrapText="1"/>
    </xf>
    <xf numFmtId="0" fontId="0" fillId="3" borderId="13" xfId="0" applyFill="1" applyBorder="1" applyAlignment="1">
      <alignment horizontal="centerContinuous" vertical="center" wrapText="1"/>
    </xf>
    <xf numFmtId="0" fontId="0" fillId="10" borderId="15" xfId="0" applyFill="1" applyBorder="1" applyAlignment="1">
      <alignment horizontal="centerContinuous" vertical="center" wrapText="1"/>
    </xf>
    <xf numFmtId="0" fontId="29" fillId="9" borderId="8" xfId="0" applyFont="1" applyFill="1" applyBorder="1" applyAlignment="1">
      <alignment horizontal="centerContinuous" vertical="center" wrapText="1"/>
    </xf>
    <xf numFmtId="0" fontId="16" fillId="9" borderId="9" xfId="0" applyFont="1" applyFill="1" applyBorder="1" applyAlignment="1">
      <alignment horizontal="centerContinuous" vertical="center" wrapText="1"/>
    </xf>
    <xf numFmtId="0" fontId="33" fillId="9" borderId="8" xfId="0" applyFont="1" applyFill="1" applyBorder="1" applyAlignment="1">
      <alignment horizontal="centerContinuous" vertical="center" wrapText="1"/>
    </xf>
    <xf numFmtId="0" fontId="23" fillId="9" borderId="9" xfId="0" applyFont="1" applyFill="1" applyBorder="1" applyAlignment="1">
      <alignment horizontal="centerContinuous" vertical="center" wrapText="1"/>
    </xf>
    <xf numFmtId="0" fontId="31" fillId="3" borderId="1" xfId="0" applyFont="1" applyFill="1" applyBorder="1" applyAlignment="1">
      <alignment horizontal="centerContinuous" vertical="center" wrapText="1"/>
    </xf>
    <xf numFmtId="0" fontId="31" fillId="3" borderId="0" xfId="0" applyFont="1" applyFill="1" applyAlignment="1">
      <alignment horizontal="centerContinuous" vertical="center" wrapText="1"/>
    </xf>
    <xf numFmtId="0" fontId="33" fillId="9" borderId="18" xfId="0" applyFont="1" applyFill="1" applyBorder="1" applyAlignment="1">
      <alignment horizontal="centerContinuous"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3" xfId="0" applyFill="1" applyBorder="1" applyAlignment="1">
      <alignment horizontal="centerContinuous" vertical="center" wrapText="1"/>
    </xf>
    <xf numFmtId="0" fontId="0" fillId="10" borderId="16" xfId="0" applyFill="1" applyBorder="1" applyAlignment="1">
      <alignment horizontal="centerContinuous" vertical="center" wrapText="1"/>
    </xf>
    <xf numFmtId="0" fontId="29" fillId="9" borderId="18" xfId="0" applyFont="1" applyFill="1" applyBorder="1" applyAlignment="1">
      <alignment horizontal="centerContinuous" vertical="center" wrapText="1"/>
    </xf>
    <xf numFmtId="0" fontId="31" fillId="8" borderId="8" xfId="0" applyFont="1" applyFill="1" applyBorder="1" applyAlignment="1">
      <alignment horizontal="centerContinuous" vertical="center" wrapText="1"/>
    </xf>
    <xf numFmtId="0" fontId="31" fillId="8" borderId="10" xfId="0" applyFont="1" applyFill="1" applyBorder="1" applyAlignment="1">
      <alignment horizontal="centerContinuous" vertical="center" wrapText="1"/>
    </xf>
    <xf numFmtId="0" fontId="42" fillId="8" borderId="9" xfId="0" applyFont="1" applyFill="1" applyBorder="1" applyAlignment="1">
      <alignment horizontal="centerContinuous" vertical="center" wrapText="1"/>
    </xf>
    <xf numFmtId="0" fontId="0" fillId="3" borderId="35" xfId="0"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0" xfId="0" quotePrefix="1" applyFont="1" applyAlignment="1">
      <alignment horizontal="left" vertical="center" wrapText="1"/>
    </xf>
    <xf numFmtId="0" fontId="18" fillId="0" borderId="0" xfId="0" applyFont="1" applyAlignment="1">
      <alignment horizontal="left" vertical="center" wrapText="1"/>
    </xf>
    <xf numFmtId="0" fontId="0" fillId="0" borderId="23" xfId="0" applyBorder="1" applyAlignment="1">
      <alignment horizontal="center" vertical="center" wrapText="1"/>
    </xf>
    <xf numFmtId="0" fontId="67" fillId="8" borderId="8" xfId="0" applyFont="1" applyFill="1" applyBorder="1" applyAlignment="1">
      <alignment horizontal="centerContinuous" vertical="center" wrapText="1"/>
    </xf>
    <xf numFmtId="0" fontId="67" fillId="3" borderId="1" xfId="0" applyFont="1" applyFill="1" applyBorder="1" applyAlignment="1">
      <alignment horizontal="centerContinuous" vertical="center" wrapText="1"/>
    </xf>
    <xf numFmtId="0" fontId="29" fillId="4" borderId="1" xfId="0" applyFont="1" applyFill="1" applyBorder="1" applyAlignment="1">
      <alignment horizontal="center" vertical="center" wrapText="1"/>
    </xf>
    <xf numFmtId="0" fontId="67" fillId="3" borderId="13" xfId="0" applyFont="1" applyFill="1" applyBorder="1" applyAlignment="1">
      <alignment horizontal="centerContinuous" vertical="center" wrapText="1"/>
    </xf>
    <xf numFmtId="0" fontId="68" fillId="9" borderId="8" xfId="0" applyFont="1" applyFill="1" applyBorder="1" applyAlignment="1">
      <alignment horizontal="centerContinuous" vertical="center" wrapText="1"/>
    </xf>
    <xf numFmtId="0" fontId="67" fillId="3" borderId="2" xfId="0" applyFont="1" applyFill="1" applyBorder="1" applyAlignment="1">
      <alignment horizontal="center" vertical="center" wrapText="1"/>
    </xf>
    <xf numFmtId="0" fontId="10" fillId="9" borderId="8" xfId="0" applyFont="1" applyFill="1" applyBorder="1" applyAlignment="1">
      <alignment horizontal="centerContinuous" vertical="center" wrapText="1"/>
    </xf>
    <xf numFmtId="0" fontId="67" fillId="3" borderId="0" xfId="0" applyFont="1" applyFill="1" applyAlignment="1">
      <alignment horizontal="center" vertical="center" wrapText="1"/>
    </xf>
    <xf numFmtId="0" fontId="66" fillId="3" borderId="0" xfId="0" applyFont="1" applyFill="1" applyAlignment="1">
      <alignment vertical="center" wrapText="1"/>
    </xf>
    <xf numFmtId="0" fontId="7" fillId="3" borderId="0" xfId="0" quotePrefix="1" applyFont="1" applyFill="1" applyAlignment="1">
      <alignment vertical="center" wrapText="1"/>
    </xf>
    <xf numFmtId="0" fontId="2" fillId="3" borderId="2" xfId="0" applyFont="1" applyFill="1" applyBorder="1" applyAlignment="1">
      <alignment vertical="center" wrapText="1"/>
    </xf>
    <xf numFmtId="0" fontId="0" fillId="3" borderId="2" xfId="0" applyFill="1" applyBorder="1" applyAlignment="1">
      <alignment vertical="center" wrapText="1"/>
    </xf>
    <xf numFmtId="0" fontId="0" fillId="3" borderId="2" xfId="0" quotePrefix="1" applyFill="1" applyBorder="1" applyAlignment="1">
      <alignment vertical="center" wrapText="1"/>
    </xf>
    <xf numFmtId="0" fontId="7" fillId="3" borderId="0" xfId="0" applyFont="1" applyFill="1" applyAlignment="1">
      <alignment vertical="center" wrapText="1"/>
    </xf>
    <xf numFmtId="0" fontId="0" fillId="5" borderId="2" xfId="0" applyFill="1" applyBorder="1" applyAlignment="1">
      <alignment vertical="center" wrapText="1"/>
    </xf>
    <xf numFmtId="0" fontId="0" fillId="5" borderId="2" xfId="0" quotePrefix="1" applyFill="1" applyBorder="1" applyAlignment="1">
      <alignment vertical="center" wrapText="1"/>
    </xf>
    <xf numFmtId="0" fontId="2" fillId="3" borderId="13" xfId="0" applyFont="1" applyFill="1" applyBorder="1" applyAlignment="1">
      <alignment vertical="center" wrapText="1"/>
    </xf>
    <xf numFmtId="0" fontId="0" fillId="3" borderId="13" xfId="0" applyFill="1" applyBorder="1" applyAlignment="1">
      <alignment vertical="center" wrapText="1"/>
    </xf>
    <xf numFmtId="0" fontId="67" fillId="2"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44" fillId="3" borderId="3" xfId="0" applyFont="1" applyFill="1" applyBorder="1" applyAlignment="1">
      <alignment horizontal="centerContinuous" vertical="center" wrapText="1"/>
    </xf>
    <xf numFmtId="0" fontId="7" fillId="10" borderId="15" xfId="0" applyFont="1" applyFill="1" applyBorder="1" applyAlignment="1">
      <alignment horizontal="centerContinuous" vertical="center" wrapText="1"/>
    </xf>
    <xf numFmtId="0" fontId="7" fillId="10" borderId="16" xfId="0" applyFont="1" applyFill="1" applyBorder="1" applyAlignment="1">
      <alignment horizontal="centerContinuous" vertical="center" wrapText="1"/>
    </xf>
    <xf numFmtId="0" fontId="44" fillId="3" borderId="5" xfId="0" applyFont="1" applyFill="1" applyBorder="1" applyAlignment="1">
      <alignment horizontal="centerContinuous" vertical="center" wrapText="1"/>
    </xf>
    <xf numFmtId="0" fontId="7" fillId="3" borderId="7" xfId="0" applyFont="1" applyFill="1" applyBorder="1" applyAlignment="1">
      <alignment horizontal="center" vertical="center" wrapText="1"/>
    </xf>
    <xf numFmtId="0" fontId="18" fillId="0" borderId="0" xfId="0" quotePrefix="1" applyFont="1" applyAlignment="1">
      <alignment horizontal="left" vertical="center" wrapText="1"/>
    </xf>
    <xf numFmtId="0" fontId="18" fillId="3" borderId="6"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69" fillId="2" borderId="0" xfId="0" applyFont="1" applyFill="1" applyAlignment="1">
      <alignment horizontal="center" vertical="center" wrapText="1"/>
    </xf>
    <xf numFmtId="0" fontId="69" fillId="2" borderId="2" xfId="0" applyFont="1" applyFill="1" applyBorder="1" applyAlignment="1">
      <alignment horizontal="center" vertical="center" wrapText="1"/>
    </xf>
    <xf numFmtId="0" fontId="69" fillId="2" borderId="6" xfId="0" applyFont="1" applyFill="1" applyBorder="1" applyAlignment="1">
      <alignment horizontal="center" vertical="center" wrapText="1"/>
    </xf>
    <xf numFmtId="0" fontId="0" fillId="27" borderId="2" xfId="0" applyFill="1" applyBorder="1" applyAlignment="1">
      <alignment horizontal="center" vertical="center" wrapText="1"/>
    </xf>
    <xf numFmtId="0" fontId="0" fillId="27" borderId="2" xfId="0" applyFill="1" applyBorder="1" applyAlignment="1">
      <alignment vertical="center" wrapText="1"/>
    </xf>
    <xf numFmtId="0" fontId="0" fillId="27" borderId="2" xfId="0" quotePrefix="1" applyFill="1" applyBorder="1" applyAlignment="1">
      <alignment vertical="center" wrapText="1"/>
    </xf>
    <xf numFmtId="0" fontId="67" fillId="28" borderId="2" xfId="0" applyFont="1" applyFill="1" applyBorder="1" applyAlignment="1">
      <alignment horizontal="center" vertical="center" wrapText="1"/>
    </xf>
    <xf numFmtId="0" fontId="2" fillId="27" borderId="2" xfId="0" applyFont="1" applyFill="1" applyBorder="1" applyAlignment="1">
      <alignment horizontal="center" vertical="center" wrapText="1"/>
    </xf>
    <xf numFmtId="0" fontId="0" fillId="27" borderId="13" xfId="0" applyFill="1" applyBorder="1" applyAlignment="1">
      <alignment horizontal="center" vertical="center" wrapText="1"/>
    </xf>
    <xf numFmtId="0" fontId="7" fillId="27" borderId="2" xfId="0" applyFont="1" applyFill="1" applyBorder="1" applyAlignment="1">
      <alignment horizontal="center" vertical="center" wrapText="1"/>
    </xf>
    <xf numFmtId="0" fontId="7" fillId="27" borderId="2" xfId="0" applyFont="1" applyFill="1" applyBorder="1" applyAlignment="1">
      <alignment horizontal="left" vertical="center" wrapText="1"/>
    </xf>
    <xf numFmtId="0" fontId="7" fillId="28" borderId="2" xfId="0" applyFont="1" applyFill="1" applyBorder="1" applyAlignment="1">
      <alignment horizontal="center" vertical="center" wrapText="1"/>
    </xf>
    <xf numFmtId="0" fontId="18" fillId="27" borderId="2" xfId="0" applyFont="1" applyFill="1" applyBorder="1" applyAlignment="1">
      <alignment horizontal="center" vertical="center" wrapText="1"/>
    </xf>
    <xf numFmtId="0" fontId="18" fillId="27" borderId="0" xfId="0" applyFont="1" applyFill="1" applyAlignment="1">
      <alignment horizontal="center" vertical="center" wrapText="1"/>
    </xf>
    <xf numFmtId="0" fontId="7" fillId="27" borderId="4" xfId="0" applyFont="1" applyFill="1" applyBorder="1" applyAlignment="1">
      <alignment horizontal="center" vertical="center" wrapText="1"/>
    </xf>
    <xf numFmtId="0" fontId="17" fillId="29" borderId="2" xfId="0" applyFont="1" applyFill="1" applyBorder="1" applyAlignment="1">
      <alignment horizontal="center" vertical="center" wrapText="1"/>
    </xf>
    <xf numFmtId="0" fontId="36" fillId="30" borderId="2" xfId="0" applyFont="1" applyFill="1" applyBorder="1" applyAlignment="1">
      <alignment horizontal="left" vertical="center"/>
    </xf>
    <xf numFmtId="0" fontId="7" fillId="30" borderId="2" xfId="0" applyFont="1" applyFill="1" applyBorder="1" applyAlignment="1">
      <alignment horizontal="left" vertical="center" wrapText="1"/>
    </xf>
    <xf numFmtId="0" fontId="7" fillId="30" borderId="2" xfId="0" applyFont="1" applyFill="1" applyBorder="1" applyAlignment="1">
      <alignment horizontal="center" vertical="center" wrapText="1"/>
    </xf>
    <xf numFmtId="0" fontId="0" fillId="30" borderId="2" xfId="0" applyFill="1" applyBorder="1" applyAlignment="1">
      <alignment horizontal="center" vertical="center" wrapText="1"/>
    </xf>
    <xf numFmtId="0" fontId="7" fillId="30" borderId="4" xfId="0" applyFont="1" applyFill="1" applyBorder="1" applyAlignment="1">
      <alignment horizontal="center" vertical="center" wrapText="1"/>
    </xf>
    <xf numFmtId="0" fontId="18" fillId="29" borderId="2" xfId="0" applyFont="1" applyFill="1" applyBorder="1" applyAlignment="1">
      <alignment horizontal="center" vertical="center" wrapText="1"/>
    </xf>
    <xf numFmtId="0" fontId="40" fillId="31" borderId="2" xfId="0" applyFont="1" applyFill="1" applyBorder="1" applyAlignment="1">
      <alignment horizontal="center" vertical="center" wrapText="1"/>
    </xf>
    <xf numFmtId="0" fontId="7" fillId="31" borderId="2" xfId="0" applyFont="1" applyFill="1" applyBorder="1" applyAlignment="1">
      <alignment horizontal="center" vertical="center" wrapText="1"/>
    </xf>
    <xf numFmtId="0" fontId="7" fillId="31" borderId="2" xfId="0" applyFont="1" applyFill="1" applyBorder="1" applyAlignment="1">
      <alignment horizontal="left" vertical="center" wrapText="1"/>
    </xf>
    <xf numFmtId="0" fontId="0" fillId="31" borderId="2" xfId="0" applyFill="1" applyBorder="1" applyAlignment="1">
      <alignment horizontal="center" vertical="center" wrapText="1"/>
    </xf>
    <xf numFmtId="0" fontId="7" fillId="31" borderId="4"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40" fillId="30" borderId="6"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0" borderId="6" xfId="0" applyFont="1" applyFill="1" applyBorder="1" applyAlignment="1">
      <alignment horizontal="left" vertical="center" wrapText="1"/>
    </xf>
    <xf numFmtId="0" fontId="0" fillId="30" borderId="6" xfId="0" applyFill="1" applyBorder="1" applyAlignment="1">
      <alignment horizontal="center" vertical="center" wrapText="1"/>
    </xf>
    <xf numFmtId="0" fontId="7" fillId="30" borderId="7" xfId="0" applyFont="1" applyFill="1" applyBorder="1" applyAlignment="1">
      <alignment horizontal="center" vertical="center" wrapText="1"/>
    </xf>
    <xf numFmtId="0" fontId="40" fillId="30" borderId="2" xfId="0" applyFont="1" applyFill="1" applyBorder="1" applyAlignment="1">
      <alignment horizontal="center" vertical="center" wrapText="1"/>
    </xf>
    <xf numFmtId="0" fontId="69" fillId="2" borderId="0" xfId="0" quotePrefix="1" applyFont="1" applyFill="1" applyAlignment="1">
      <alignment horizontal="center" vertical="center" wrapText="1"/>
    </xf>
    <xf numFmtId="0" fontId="2" fillId="32" borderId="13" xfId="0" applyFont="1" applyFill="1" applyBorder="1" applyAlignment="1">
      <alignment horizontal="center" vertical="center" wrapText="1"/>
    </xf>
    <xf numFmtId="0" fontId="2" fillId="32" borderId="6"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70" fillId="3" borderId="2" xfId="0" applyFont="1" applyFill="1" applyBorder="1" applyAlignment="1">
      <alignment horizontal="center" vertical="center" wrapText="1"/>
    </xf>
    <xf numFmtId="0" fontId="72" fillId="3" borderId="0" xfId="0" applyFont="1" applyFill="1"/>
    <xf numFmtId="0" fontId="74" fillId="3" borderId="13"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13" xfId="0" applyFont="1" applyFill="1" applyBorder="1" applyAlignment="1">
      <alignment horizontal="left" vertical="center" wrapText="1"/>
    </xf>
    <xf numFmtId="0" fontId="75" fillId="3" borderId="13" xfId="0" applyFont="1" applyFill="1" applyBorder="1" applyAlignment="1">
      <alignment vertical="top" wrapText="1"/>
    </xf>
    <xf numFmtId="0" fontId="0" fillId="33" borderId="2" xfId="0" applyFill="1" applyBorder="1" applyAlignment="1">
      <alignment horizontal="center" vertical="center" wrapText="1"/>
    </xf>
    <xf numFmtId="0" fontId="75" fillId="3" borderId="13" xfId="0" quotePrefix="1" applyFont="1" applyFill="1" applyBorder="1" applyAlignment="1">
      <alignment horizontal="left" vertical="center" wrapText="1"/>
    </xf>
    <xf numFmtId="0" fontId="0" fillId="3" borderId="13" xfId="0" quotePrefix="1" applyFill="1" applyBorder="1" applyAlignment="1">
      <alignment horizontal="left" vertical="center" wrapText="1"/>
    </xf>
    <xf numFmtId="0" fontId="2" fillId="2" borderId="13" xfId="0" quotePrefix="1" applyFont="1" applyFill="1" applyBorder="1" applyAlignment="1">
      <alignment horizontal="center" vertical="center" wrapText="1"/>
    </xf>
    <xf numFmtId="0" fontId="15" fillId="18" borderId="8" xfId="0" applyFont="1" applyFill="1" applyBorder="1" applyAlignment="1">
      <alignment horizontal="centerContinuous" vertical="center" wrapText="1"/>
    </xf>
    <xf numFmtId="0" fontId="15" fillId="18" borderId="8" xfId="0" applyFont="1" applyFill="1" applyBorder="1" applyAlignment="1">
      <alignment vertical="top" wrapText="1"/>
    </xf>
    <xf numFmtId="0" fontId="0" fillId="18" borderId="10" xfId="0" applyFill="1" applyBorder="1" applyAlignment="1">
      <alignment horizontal="center" vertical="center" wrapText="1"/>
    </xf>
    <xf numFmtId="0" fontId="11" fillId="18" borderId="9" xfId="0" applyFont="1" applyFill="1" applyBorder="1" applyAlignment="1">
      <alignment horizontal="center" vertical="center" wrapText="1"/>
    </xf>
    <xf numFmtId="0" fontId="0" fillId="18" borderId="8" xfId="0" applyFill="1" applyBorder="1" applyAlignment="1">
      <alignment horizontal="center" vertical="center" wrapText="1"/>
    </xf>
    <xf numFmtId="0" fontId="0" fillId="18" borderId="8" xfId="0" applyFill="1" applyBorder="1" applyAlignment="1">
      <alignment horizontal="left" vertical="center" wrapText="1"/>
    </xf>
    <xf numFmtId="0" fontId="0" fillId="18" borderId="8" xfId="0" quotePrefix="1" applyFill="1" applyBorder="1" applyAlignment="1">
      <alignment horizontal="left" vertical="center" wrapText="1"/>
    </xf>
    <xf numFmtId="0" fontId="2" fillId="18" borderId="8" xfId="0" quotePrefix="1"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quotePrefix="1" applyFill="1" applyBorder="1" applyAlignment="1">
      <alignment horizontal="left" vertical="center" wrapText="1"/>
    </xf>
    <xf numFmtId="0" fontId="4" fillId="18" borderId="8"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76" fillId="3" borderId="2" xfId="0" applyFont="1" applyFill="1" applyBorder="1" applyAlignment="1">
      <alignment horizontal="left" vertical="center"/>
    </xf>
    <xf numFmtId="0" fontId="77" fillId="3" borderId="2" xfId="0" applyFont="1" applyFill="1" applyBorder="1" applyAlignment="1">
      <alignment horizontal="left" vertical="center" wrapText="1"/>
    </xf>
    <xf numFmtId="0" fontId="77" fillId="3" borderId="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78" fillId="3" borderId="2" xfId="0" applyFont="1" applyFill="1" applyBorder="1" applyAlignment="1">
      <alignment horizontal="center" vertical="center" wrapText="1"/>
    </xf>
    <xf numFmtId="0" fontId="75" fillId="3" borderId="2" xfId="0" applyFont="1" applyFill="1" applyBorder="1" applyAlignment="1">
      <alignment horizontal="center" vertical="center" wrapText="1"/>
    </xf>
    <xf numFmtId="0" fontId="75" fillId="3" borderId="2" xfId="0" applyFont="1" applyFill="1" applyBorder="1" applyAlignment="1">
      <alignment horizontal="left" vertical="center" wrapText="1"/>
    </xf>
    <xf numFmtId="9" fontId="65" fillId="3" borderId="0" xfId="1" quotePrefix="1" applyFont="1" applyFill="1" applyBorder="1" applyAlignment="1" applyProtection="1">
      <alignment horizontal="left" vertical="center" wrapText="1"/>
      <protection locked="0"/>
    </xf>
    <xf numFmtId="0" fontId="18" fillId="3" borderId="2" xfId="0" quotePrefix="1" applyFont="1" applyFill="1" applyBorder="1" applyAlignment="1">
      <alignment horizontal="left" vertical="center" wrapText="1"/>
    </xf>
    <xf numFmtId="0" fontId="11"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0" fillId="3" borderId="21" xfId="0" applyFill="1" applyBorder="1" applyAlignment="1">
      <alignment horizontal="left" vertical="center" wrapText="1"/>
    </xf>
    <xf numFmtId="0" fontId="2" fillId="2" borderId="21"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0" fillId="18" borderId="8" xfId="0" applyFill="1" applyBorder="1" applyAlignment="1">
      <alignment vertical="top" wrapText="1"/>
    </xf>
    <xf numFmtId="0" fontId="15" fillId="18" borderId="9" xfId="0" applyFont="1" applyFill="1" applyBorder="1" applyAlignment="1">
      <alignment vertical="top" wrapText="1"/>
    </xf>
    <xf numFmtId="0" fontId="0" fillId="18" borderId="48" xfId="0" applyFill="1" applyBorder="1" applyAlignment="1">
      <alignment horizontal="center" vertical="center" wrapText="1"/>
    </xf>
    <xf numFmtId="0" fontId="0" fillId="18" borderId="49" xfId="0" applyFill="1" applyBorder="1" applyAlignment="1">
      <alignment horizontal="center" vertical="center" wrapText="1"/>
    </xf>
    <xf numFmtId="0" fontId="0" fillId="18" borderId="50" xfId="0" applyFill="1" applyBorder="1" applyAlignment="1">
      <alignment horizontal="center" vertical="center" wrapText="1"/>
    </xf>
    <xf numFmtId="0" fontId="0" fillId="18" borderId="47" xfId="0" applyFill="1" applyBorder="1" applyAlignment="1">
      <alignment horizontal="center" vertical="center" wrapText="1"/>
    </xf>
    <xf numFmtId="0" fontId="0" fillId="18" borderId="9" xfId="0" applyFill="1" applyBorder="1" applyAlignment="1">
      <alignment vertical="top" wrapText="1"/>
    </xf>
    <xf numFmtId="0" fontId="0" fillId="18" borderId="10" xfId="0" applyFill="1" applyBorder="1" applyAlignment="1">
      <alignment vertical="top" wrapText="1"/>
    </xf>
    <xf numFmtId="0" fontId="7" fillId="3" borderId="0" xfId="0" applyFont="1" applyFill="1" applyAlignment="1">
      <alignment horizontal="center" vertical="center"/>
    </xf>
    <xf numFmtId="0" fontId="0" fillId="3" borderId="21" xfId="0" quotePrefix="1" applyFill="1" applyBorder="1" applyAlignment="1">
      <alignment horizontal="left" vertical="center" wrapText="1"/>
    </xf>
    <xf numFmtId="0" fontId="2" fillId="3" borderId="21" xfId="0" quotePrefix="1" applyFont="1" applyFill="1" applyBorder="1" applyAlignment="1">
      <alignment horizontal="center" vertical="center" wrapText="1"/>
    </xf>
    <xf numFmtId="0" fontId="0" fillId="3" borderId="21" xfId="0" applyFill="1" applyBorder="1" applyAlignment="1">
      <alignmen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18" borderId="47" xfId="0" applyFill="1" applyBorder="1" applyAlignment="1">
      <alignment vertical="top" wrapText="1"/>
    </xf>
    <xf numFmtId="0" fontId="15" fillId="18" borderId="47" xfId="0" applyFont="1" applyFill="1" applyBorder="1" applyAlignment="1">
      <alignment vertical="top" wrapText="1"/>
    </xf>
    <xf numFmtId="0" fontId="15" fillId="18" borderId="47" xfId="0" applyFont="1" applyFill="1" applyBorder="1" applyAlignment="1">
      <alignment horizontal="centerContinuous" vertical="center" wrapText="1"/>
    </xf>
    <xf numFmtId="0" fontId="15" fillId="11" borderId="47" xfId="0" applyFont="1" applyFill="1" applyBorder="1" applyAlignment="1">
      <alignment horizontal="centerContinuous" vertical="center" wrapText="1"/>
    </xf>
    <xf numFmtId="0" fontId="1" fillId="3" borderId="13" xfId="0" quotePrefix="1" applyFont="1" applyFill="1" applyBorder="1" applyAlignment="1">
      <alignment horizontal="center" vertical="center" wrapText="1"/>
    </xf>
    <xf numFmtId="0" fontId="2" fillId="3" borderId="0" xfId="0" applyFont="1" applyFill="1" applyAlignment="1">
      <alignment horizontal="left" vertical="top" wrapText="1"/>
    </xf>
    <xf numFmtId="0" fontId="2" fillId="3" borderId="1" xfId="0" quotePrefix="1" applyFont="1" applyFill="1" applyBorder="1" applyAlignment="1">
      <alignment horizontal="center" vertical="center" wrapText="1"/>
    </xf>
    <xf numFmtId="0" fontId="79" fillId="0" borderId="0" xfId="0" applyFont="1" applyAlignment="1">
      <alignment horizontal="justify" vertical="center" readingOrder="1"/>
    </xf>
    <xf numFmtId="0" fontId="61" fillId="3" borderId="0" xfId="0" applyFont="1" applyFill="1" applyAlignment="1">
      <alignment horizontal="centerContinuous" vertical="top" wrapText="1"/>
    </xf>
    <xf numFmtId="0" fontId="76" fillId="3" borderId="2" xfId="0" applyFont="1" applyFill="1" applyBorder="1" applyAlignment="1">
      <alignment horizontal="center" vertical="center" wrapText="1"/>
    </xf>
    <xf numFmtId="0" fontId="72" fillId="3" borderId="0" xfId="2" applyFont="1" applyFill="1" applyAlignment="1">
      <alignment horizontal="left"/>
    </xf>
    <xf numFmtId="0" fontId="38" fillId="3" borderId="0" xfId="0" applyFont="1" applyFill="1" applyAlignment="1">
      <alignment horizontal="left" vertical="top" wrapText="1"/>
    </xf>
    <xf numFmtId="0" fontId="59" fillId="3" borderId="0" xfId="0" applyFont="1" applyFill="1" applyAlignment="1">
      <alignment horizontal="left" vertical="top" wrapText="1"/>
    </xf>
    <xf numFmtId="0" fontId="60" fillId="3" borderId="0" xfId="0" applyFont="1" applyFill="1" applyAlignment="1">
      <alignment horizontal="left" vertical="top" wrapText="1"/>
    </xf>
    <xf numFmtId="0" fontId="0" fillId="32" borderId="0" xfId="0" applyFill="1" applyAlignment="1">
      <alignment horizontal="center" vertical="center"/>
    </xf>
    <xf numFmtId="0" fontId="2" fillId="3"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79">
    <dxf>
      <font>
        <b/>
        <i val="0"/>
        <u val="double"/>
        <color theme="5"/>
      </font>
    </dxf>
    <dxf>
      <font>
        <b/>
        <i val="0"/>
        <color theme="5"/>
      </font>
    </dxf>
    <dxf>
      <font>
        <b/>
        <i val="0"/>
        <color theme="5"/>
      </font>
    </dxf>
    <dxf>
      <font>
        <b/>
        <i val="0"/>
        <strike val="0"/>
        <color theme="5"/>
      </font>
    </dxf>
    <dxf>
      <font>
        <b/>
        <i val="0"/>
        <color theme="5"/>
      </font>
    </dxf>
    <dxf>
      <font>
        <b/>
        <i val="0"/>
        <u val="double"/>
        <color theme="5"/>
      </font>
    </dxf>
    <dxf>
      <font>
        <b/>
        <i val="0"/>
        <color theme="5"/>
      </font>
    </dxf>
    <dxf>
      <font>
        <b/>
        <i val="0"/>
        <strike val="0"/>
        <color theme="5"/>
      </font>
    </dxf>
    <dxf>
      <font>
        <b/>
        <i val="0"/>
        <color theme="5"/>
      </font>
    </dxf>
    <dxf>
      <font>
        <b/>
        <i val="0"/>
        <u val="double"/>
        <color theme="5"/>
      </font>
    </dxf>
    <dxf>
      <font>
        <b/>
        <i val="0"/>
        <color theme="5"/>
      </font>
    </dxf>
    <dxf>
      <font>
        <b/>
        <i val="0"/>
        <strike val="0"/>
        <color theme="5"/>
      </font>
    </dxf>
    <dxf>
      <font>
        <b/>
        <i val="0"/>
        <color theme="5"/>
      </font>
    </dxf>
    <dxf>
      <font>
        <b/>
        <i val="0"/>
        <strike val="0"/>
        <color theme="5"/>
      </font>
    </dxf>
    <dxf>
      <font>
        <b/>
        <i val="0"/>
        <u val="none"/>
        <color theme="5"/>
      </font>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rgb="FFFFFFF3"/>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20"/>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border>
        <bottom style="hair">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thin">
          <color theme="8"/>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Continuous" vertical="center" textRotation="0" wrapText="1" indent="0" justifyLastLine="0" shrinkToFit="0" readingOrder="0"/>
      <border diagonalUp="0" diagonalDown="0">
        <left style="medium">
          <color indexed="64"/>
        </left>
        <right/>
        <top style="hair">
          <color auto="1"/>
        </top>
        <bottom/>
        <vertical/>
        <horizontal/>
      </border>
    </dxf>
    <dxf>
      <border outline="0">
        <top style="thin">
          <color theme="8"/>
        </top>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hair">
          <color auto="1"/>
        </top>
        <bottom style="hair">
          <color auto="1"/>
        </bottom>
        <vertical/>
        <horizontal/>
      </border>
    </dxf>
    <dxf>
      <border outline="0">
        <bottom style="medium">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hair">
          <color auto="1"/>
        </top>
        <bottom style="hair">
          <color auto="1"/>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border outline="0">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FFFFF3"/>
      <color rgb="FFFFFFCC"/>
      <color rgb="FFA50021"/>
      <color rgb="FFFF9933"/>
      <color rgb="FF25C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MODE EMPLOI'!A5"/><Relationship Id="rId1" Type="http://schemas.openxmlformats.org/officeDocument/2006/relationships/hyperlink" Target="#'MODE EMPLOI'!A1"/><Relationship Id="rId6" Type="http://schemas.openxmlformats.org/officeDocument/2006/relationships/hyperlink" Target="#'MODE EMPLOI'!G19"/><Relationship Id="rId5" Type="http://schemas.openxmlformats.org/officeDocument/2006/relationships/hyperlink" Target="#SOMMAIRE!A1"/><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hyperlink" Target="#'Caract OG'!A1"/><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hyperlink" Target="#'Caract ESMS'!A1"/><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1'!A1"/></Relationships>
</file>

<file path=xl/drawings/_rels/drawing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2'!A1"/></Relationships>
</file>

<file path=xl/drawings/_rels/drawing7.xml.rels><?xml version="1.0" encoding="UTF-8" standalone="yes"?>
<Relationships xmlns="http://schemas.openxmlformats.org/package/2006/relationships"><Relationship Id="rId2" Type="http://schemas.openxmlformats.org/officeDocument/2006/relationships/hyperlink" Target="#'Axe 3'!A1"/><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2" Type="http://schemas.openxmlformats.org/officeDocument/2006/relationships/hyperlink" Target="#'Axe 4'!A1"/><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xdr:from>
      <xdr:col>1</xdr:col>
      <xdr:colOff>964739</xdr:colOff>
      <xdr:row>3</xdr:row>
      <xdr:rowOff>1341813</xdr:rowOff>
    </xdr:from>
    <xdr:to>
      <xdr:col>8</xdr:col>
      <xdr:colOff>1816058</xdr:colOff>
      <xdr:row>10</xdr:row>
      <xdr:rowOff>117195</xdr:rowOff>
    </xdr:to>
    <xdr:sp macro="" textlink="">
      <xdr:nvSpPr>
        <xdr:cNvPr id="5" name="ZoneTexte 4">
          <a:extLst>
            <a:ext uri="{FF2B5EF4-FFF2-40B4-BE49-F238E27FC236}">
              <a16:creationId xmlns:a16="http://schemas.microsoft.com/office/drawing/2014/main" id="{467E46B5-F75A-4932-8D8D-9B6047933E09}"/>
            </a:ext>
          </a:extLst>
        </xdr:cNvPr>
        <xdr:cNvSpPr txBox="1"/>
      </xdr:nvSpPr>
      <xdr:spPr>
        <a:xfrm>
          <a:off x="1686330" y="1904654"/>
          <a:ext cx="6537455" cy="1257655"/>
        </a:xfrm>
        <a:prstGeom prst="rect">
          <a:avLst/>
        </a:prstGeom>
        <a:solidFill>
          <a:schemeClr val="lt1"/>
        </a:solidFill>
        <a:ln w="9525" cmpd="sng">
          <a:solidFill>
            <a:srgbClr val="C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rgbClr val="00B0F0"/>
              </a:solidFill>
            </a:rPr>
            <a:t>Le tableau de bord de la performance dans le secteur médico-social </a:t>
          </a:r>
        </a:p>
        <a:p>
          <a:pPr algn="ctr"/>
          <a:endParaRPr lang="fr-FR" sz="1400" b="1">
            <a:solidFill>
              <a:srgbClr val="00B0F0"/>
            </a:solidFill>
          </a:endParaRPr>
        </a:p>
        <a:p>
          <a:pPr algn="ctr"/>
          <a:r>
            <a:rPr lang="fr-FR" sz="1400" b="0" i="1">
              <a:solidFill>
                <a:srgbClr val="00B0F0"/>
              </a:solidFill>
            </a:rPr>
            <a:t>Grille de préparation à</a:t>
          </a:r>
          <a:r>
            <a:rPr lang="fr-FR" sz="1400" b="0" i="1" baseline="0">
              <a:solidFill>
                <a:srgbClr val="00B0F0"/>
              </a:solidFill>
            </a:rPr>
            <a:t> la collecte</a:t>
          </a:r>
        </a:p>
        <a:p>
          <a:pPr algn="ctr"/>
          <a:endParaRPr lang="fr-FR" sz="1400" b="0" i="1" baseline="0">
            <a:solidFill>
              <a:srgbClr val="00B0F0"/>
            </a:solidFill>
          </a:endParaRPr>
        </a:p>
        <a:p>
          <a:pPr algn="ctr"/>
          <a:r>
            <a:rPr lang="fr-FR" sz="1400" b="0" i="0" baseline="0">
              <a:solidFill>
                <a:srgbClr val="00B0F0"/>
              </a:solidFill>
            </a:rPr>
            <a:t>Campagne 2024</a:t>
          </a:r>
          <a:endParaRPr lang="fr-FR" sz="1400" b="0" i="0">
            <a:solidFill>
              <a:srgbClr val="00B0F0"/>
            </a:solidFill>
          </a:endParaRPr>
        </a:p>
      </xdr:txBody>
    </xdr:sp>
    <xdr:clientData/>
  </xdr:twoCellAnchor>
  <xdr:twoCellAnchor editAs="oneCell">
    <xdr:from>
      <xdr:col>5</xdr:col>
      <xdr:colOff>712928</xdr:colOff>
      <xdr:row>1</xdr:row>
      <xdr:rowOff>115454</xdr:rowOff>
    </xdr:from>
    <xdr:to>
      <xdr:col>8</xdr:col>
      <xdr:colOff>3541565</xdr:colOff>
      <xdr:row>3</xdr:row>
      <xdr:rowOff>628412</xdr:rowOff>
    </xdr:to>
    <xdr:pic>
      <xdr:nvPicPr>
        <xdr:cNvPr id="2" name="Image 1">
          <a:extLst>
            <a:ext uri="{FF2B5EF4-FFF2-40B4-BE49-F238E27FC236}">
              <a16:creationId xmlns:a16="http://schemas.microsoft.com/office/drawing/2014/main" id="{83AEE1B3-BD87-4C83-90F6-5DA547B4094A}"/>
            </a:ext>
          </a:extLst>
        </xdr:cNvPr>
        <xdr:cNvPicPr>
          <a:picLocks noChangeAspect="1"/>
        </xdr:cNvPicPr>
      </xdr:nvPicPr>
      <xdr:blipFill>
        <a:blip xmlns:r="http://schemas.openxmlformats.org/officeDocument/2006/relationships" r:embed="rId1"/>
        <a:stretch>
          <a:fillRect/>
        </a:stretch>
      </xdr:blipFill>
      <xdr:spPr>
        <a:xfrm>
          <a:off x="4990519" y="305954"/>
          <a:ext cx="5010728" cy="893958"/>
        </a:xfrm>
        <a:prstGeom prst="rect">
          <a:avLst/>
        </a:prstGeom>
      </xdr:spPr>
    </xdr:pic>
    <xdr:clientData/>
  </xdr:twoCellAnchor>
  <xdr:twoCellAnchor editAs="oneCell">
    <xdr:from>
      <xdr:col>0</xdr:col>
      <xdr:colOff>0</xdr:colOff>
      <xdr:row>0</xdr:row>
      <xdr:rowOff>0</xdr:rowOff>
    </xdr:from>
    <xdr:to>
      <xdr:col>5</xdr:col>
      <xdr:colOff>303068</xdr:colOff>
      <xdr:row>3</xdr:row>
      <xdr:rowOff>953712</xdr:rowOff>
    </xdr:to>
    <xdr:pic>
      <xdr:nvPicPr>
        <xdr:cNvPr id="3" name="Image 2">
          <a:extLst>
            <a:ext uri="{FF2B5EF4-FFF2-40B4-BE49-F238E27FC236}">
              <a16:creationId xmlns:a16="http://schemas.microsoft.com/office/drawing/2014/main" id="{63BFB93D-3A5F-2D1D-701C-5D9B816496C3}"/>
            </a:ext>
          </a:extLst>
        </xdr:cNvPr>
        <xdr:cNvPicPr>
          <a:picLocks noChangeAspect="1"/>
        </xdr:cNvPicPr>
      </xdr:nvPicPr>
      <xdr:blipFill>
        <a:blip xmlns:r="http://schemas.openxmlformats.org/officeDocument/2006/relationships" r:embed="rId2"/>
        <a:stretch>
          <a:fillRect/>
        </a:stretch>
      </xdr:blipFill>
      <xdr:spPr>
        <a:xfrm>
          <a:off x="0" y="0"/>
          <a:ext cx="4546023" cy="1516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1016967</xdr:colOff>
      <xdr:row>5</xdr:row>
      <xdr:rowOff>379268</xdr:rowOff>
    </xdr:from>
    <xdr:to>
      <xdr:col>10</xdr:col>
      <xdr:colOff>546101</xdr:colOff>
      <xdr:row>5</xdr:row>
      <xdr:rowOff>2667000</xdr:rowOff>
    </xdr:to>
    <xdr:sp macro="" textlink="">
      <xdr:nvSpPr>
        <xdr:cNvPr id="10" name="Forme libre : forme 9">
          <a:extLst>
            <a:ext uri="{FF2B5EF4-FFF2-40B4-BE49-F238E27FC236}">
              <a16:creationId xmlns:a16="http://schemas.microsoft.com/office/drawing/2014/main" id="{22E58853-BB47-4FF1-A833-04DE36989A2E}"/>
            </a:ext>
          </a:extLst>
        </xdr:cNvPr>
        <xdr:cNvSpPr/>
      </xdr:nvSpPr>
      <xdr:spPr>
        <a:xfrm>
          <a:off x="8348331" y="2688359"/>
          <a:ext cx="3939497" cy="228773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5</xdr:col>
      <xdr:colOff>167019</xdr:colOff>
      <xdr:row>5</xdr:row>
      <xdr:rowOff>382733</xdr:rowOff>
    </xdr:from>
    <xdr:to>
      <xdr:col>7</xdr:col>
      <xdr:colOff>1171285</xdr:colOff>
      <xdr:row>5</xdr:row>
      <xdr:rowOff>2678545</xdr:rowOff>
    </xdr:to>
    <xdr:sp macro="" textlink="">
      <xdr:nvSpPr>
        <xdr:cNvPr id="11" name="Forme libre : forme 10">
          <a:extLst>
            <a:ext uri="{FF2B5EF4-FFF2-40B4-BE49-F238E27FC236}">
              <a16:creationId xmlns:a16="http://schemas.microsoft.com/office/drawing/2014/main" id="{9344B45B-CE94-488F-A5FB-DD91F0F68B45}"/>
            </a:ext>
          </a:extLst>
        </xdr:cNvPr>
        <xdr:cNvSpPr/>
      </xdr:nvSpPr>
      <xdr:spPr>
        <a:xfrm>
          <a:off x="4808292" y="2691824"/>
          <a:ext cx="3694357" cy="229581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2</xdr:col>
      <xdr:colOff>138926</xdr:colOff>
      <xdr:row>5</xdr:row>
      <xdr:rowOff>407139</xdr:rowOff>
    </xdr:from>
    <xdr:to>
      <xdr:col>5</xdr:col>
      <xdr:colOff>378691</xdr:colOff>
      <xdr:row>5</xdr:row>
      <xdr:rowOff>2740891</xdr:rowOff>
    </xdr:to>
    <xdr:sp macro="" textlink="">
      <xdr:nvSpPr>
        <xdr:cNvPr id="8" name="Flèche : pentagone 7">
          <a:extLst>
            <a:ext uri="{FF2B5EF4-FFF2-40B4-BE49-F238E27FC236}">
              <a16:creationId xmlns:a16="http://schemas.microsoft.com/office/drawing/2014/main" id="{BFEB416A-A02C-4CE2-9247-DF7DC99E6CA8}"/>
            </a:ext>
          </a:extLst>
        </xdr:cNvPr>
        <xdr:cNvSpPr/>
      </xdr:nvSpPr>
      <xdr:spPr>
        <a:xfrm>
          <a:off x="1122599" y="4314121"/>
          <a:ext cx="3814237" cy="2333752"/>
        </a:xfrm>
        <a:prstGeom prst="homePlate">
          <a:avLst>
            <a:gd name="adj" fmla="val 32536"/>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1</xdr:col>
      <xdr:colOff>394855</xdr:colOff>
      <xdr:row>5</xdr:row>
      <xdr:rowOff>375300</xdr:rowOff>
    </xdr:from>
    <xdr:to>
      <xdr:col>5</xdr:col>
      <xdr:colOff>152318</xdr:colOff>
      <xdr:row>5</xdr:row>
      <xdr:rowOff>624341</xdr:rowOff>
    </xdr:to>
    <xdr:sp macro="" textlink="">
      <xdr:nvSpPr>
        <xdr:cNvPr id="12" name="Flèche : pentagone 11">
          <a:extLst>
            <a:ext uri="{FF2B5EF4-FFF2-40B4-BE49-F238E27FC236}">
              <a16:creationId xmlns:a16="http://schemas.microsoft.com/office/drawing/2014/main" id="{B1CB49A5-88E7-48B8-BEE7-CBD8A7C391CE}"/>
            </a:ext>
          </a:extLst>
        </xdr:cNvPr>
        <xdr:cNvSpPr/>
      </xdr:nvSpPr>
      <xdr:spPr>
        <a:xfrm>
          <a:off x="663796" y="3923829"/>
          <a:ext cx="4135228" cy="249041"/>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PRÉPARATION </a:t>
          </a:r>
        </a:p>
      </xdr:txBody>
    </xdr:sp>
    <xdr:clientData/>
  </xdr:twoCellAnchor>
  <xdr:twoCellAnchor>
    <xdr:from>
      <xdr:col>2</xdr:col>
      <xdr:colOff>127000</xdr:colOff>
      <xdr:row>5</xdr:row>
      <xdr:rowOff>843641</xdr:rowOff>
    </xdr:from>
    <xdr:to>
      <xdr:col>4</xdr:col>
      <xdr:colOff>1607126</xdr:colOff>
      <xdr:row>5</xdr:row>
      <xdr:rowOff>1460494</xdr:rowOff>
    </xdr:to>
    <xdr:grpSp>
      <xdr:nvGrpSpPr>
        <xdr:cNvPr id="49" name="Groupe 48">
          <a:hlinkClick xmlns:r="http://schemas.openxmlformats.org/officeDocument/2006/relationships" r:id="rId1" tooltip="permet à l'utilisateur de cibler les informations dont il aura besoin afin de procéder à la saisie, après l'ouverture de la plateforme. "/>
          <a:extLst>
            <a:ext uri="{FF2B5EF4-FFF2-40B4-BE49-F238E27FC236}">
              <a16:creationId xmlns:a16="http://schemas.microsoft.com/office/drawing/2014/main" id="{485652EC-E7A3-4AA6-9333-64F10E23470D}"/>
            </a:ext>
          </a:extLst>
        </xdr:cNvPr>
        <xdr:cNvGrpSpPr/>
      </xdr:nvGrpSpPr>
      <xdr:grpSpPr>
        <a:xfrm>
          <a:off x="1059656" y="5794657"/>
          <a:ext cx="2948564" cy="616853"/>
          <a:chOff x="1521858" y="3243936"/>
          <a:chExt cx="3159738" cy="571518"/>
        </a:xfrm>
      </xdr:grpSpPr>
      <xdr:sp macro="" textlink="">
        <xdr:nvSpPr>
          <xdr:cNvPr id="9" name="Rectangle 8">
            <a:hlinkClick xmlns:r="http://schemas.openxmlformats.org/officeDocument/2006/relationships" r:id="rId2" tooltip="Permet aux acteurs de préparer les données qui devront êtres saisies dans le tableau de bord"/>
            <a:extLst>
              <a:ext uri="{FF2B5EF4-FFF2-40B4-BE49-F238E27FC236}">
                <a16:creationId xmlns:a16="http://schemas.microsoft.com/office/drawing/2014/main" id="{E072259B-3B27-4709-A53E-044FCBB3327B}"/>
              </a:ext>
            </a:extLst>
          </xdr:cNvPr>
          <xdr:cNvSpPr/>
        </xdr:nvSpPr>
        <xdr:spPr>
          <a:xfrm>
            <a:off x="1683025" y="3371369"/>
            <a:ext cx="2998571" cy="444085"/>
          </a:xfrm>
          <a:prstGeom prst="rect">
            <a:avLst/>
          </a:prstGeom>
          <a:solidFill>
            <a:srgbClr val="FF0000"/>
          </a:solidFill>
          <a:ln w="28575">
            <a:solidFill>
              <a:schemeClr val="bg2"/>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Grille de préparation à la collecte</a:t>
            </a:r>
          </a:p>
        </xdr:txBody>
      </xdr:sp>
      <xdr:grpSp>
        <xdr:nvGrpSpPr>
          <xdr:cNvPr id="16" name="Groupe 15">
            <a:extLst>
              <a:ext uri="{FF2B5EF4-FFF2-40B4-BE49-F238E27FC236}">
                <a16:creationId xmlns:a16="http://schemas.microsoft.com/office/drawing/2014/main" id="{2CA2475C-4B74-4678-9144-23E5F6B35F92}"/>
              </a:ext>
            </a:extLst>
          </xdr:cNvPr>
          <xdr:cNvGrpSpPr/>
        </xdr:nvGrpSpPr>
        <xdr:grpSpPr>
          <a:xfrm>
            <a:off x="1521858" y="3243936"/>
            <a:ext cx="251671" cy="251671"/>
            <a:chOff x="563758" y="2178682"/>
            <a:chExt cx="251671" cy="251671"/>
          </a:xfrm>
        </xdr:grpSpPr>
        <xdr:sp macro="" textlink="">
          <xdr:nvSpPr>
            <xdr:cNvPr id="37" name="Ellipse 36">
              <a:extLst>
                <a:ext uri="{FF2B5EF4-FFF2-40B4-BE49-F238E27FC236}">
                  <a16:creationId xmlns:a16="http://schemas.microsoft.com/office/drawing/2014/main" id="{AB01899E-20F9-43F2-9F48-EBBCD1154820}"/>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8" name="Picture 2" descr="Image associÃ©e">
              <a:extLst>
                <a:ext uri="{FF2B5EF4-FFF2-40B4-BE49-F238E27FC236}">
                  <a16:creationId xmlns:a16="http://schemas.microsoft.com/office/drawing/2014/main" id="{4048AA02-7E32-4515-B20E-EE8CFB74999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xdr:col>
      <xdr:colOff>3474090</xdr:colOff>
      <xdr:row>5</xdr:row>
      <xdr:rowOff>391189</xdr:rowOff>
    </xdr:from>
    <xdr:to>
      <xdr:col>1</xdr:col>
      <xdr:colOff>3725761</xdr:colOff>
      <xdr:row>5</xdr:row>
      <xdr:rowOff>642860</xdr:rowOff>
    </xdr:to>
    <xdr:grpSp>
      <xdr:nvGrpSpPr>
        <xdr:cNvPr id="17" name="Groupe 16">
          <a:extLst>
            <a:ext uri="{FF2B5EF4-FFF2-40B4-BE49-F238E27FC236}">
              <a16:creationId xmlns:a16="http://schemas.microsoft.com/office/drawing/2014/main" id="{CF48E777-FEDC-4965-917C-198E7B19DFCA}"/>
            </a:ext>
          </a:extLst>
        </xdr:cNvPr>
        <xdr:cNvGrpSpPr/>
      </xdr:nvGrpSpPr>
      <xdr:grpSpPr>
        <a:xfrm>
          <a:off x="930915" y="5342205"/>
          <a:ext cx="4021" cy="251671"/>
          <a:chOff x="570283" y="2173160"/>
          <a:chExt cx="251671" cy="251671"/>
        </a:xfrm>
      </xdr:grpSpPr>
      <xdr:sp macro="" textlink="">
        <xdr:nvSpPr>
          <xdr:cNvPr id="35" name="Ellipse 34">
            <a:extLst>
              <a:ext uri="{FF2B5EF4-FFF2-40B4-BE49-F238E27FC236}">
                <a16:creationId xmlns:a16="http://schemas.microsoft.com/office/drawing/2014/main" id="{96B589E0-F7E8-4BCA-A663-9909DD2D7638}"/>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6" name="Picture 2" descr="Image associÃ©e">
            <a:extLst>
              <a:ext uri="{FF2B5EF4-FFF2-40B4-BE49-F238E27FC236}">
                <a16:creationId xmlns:a16="http://schemas.microsoft.com/office/drawing/2014/main" id="{799A6509-2F8F-40D4-9A5D-6E6AE443312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826723</xdr:colOff>
      <xdr:row>5</xdr:row>
      <xdr:rowOff>1207415</xdr:rowOff>
    </xdr:from>
    <xdr:to>
      <xdr:col>9</xdr:col>
      <xdr:colOff>898072</xdr:colOff>
      <xdr:row>5</xdr:row>
      <xdr:rowOff>1661199</xdr:rowOff>
    </xdr:to>
    <xdr:grpSp>
      <xdr:nvGrpSpPr>
        <xdr:cNvPr id="41" name="Groupe 40">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F33392A1-7E08-4F57-8675-EABA8A682C53}"/>
            </a:ext>
          </a:extLst>
        </xdr:cNvPr>
        <xdr:cNvGrpSpPr/>
      </xdr:nvGrpSpPr>
      <xdr:grpSpPr>
        <a:xfrm>
          <a:off x="5251879" y="6158431"/>
          <a:ext cx="5508537" cy="453784"/>
          <a:chOff x="5480366" y="3511558"/>
          <a:chExt cx="5750063" cy="453784"/>
        </a:xfrm>
      </xdr:grpSpPr>
      <xdr:cxnSp macro="">
        <xdr:nvCxnSpPr>
          <xdr:cNvPr id="54" name="Connecteur droit avec flèche 53">
            <a:extLst>
              <a:ext uri="{FF2B5EF4-FFF2-40B4-BE49-F238E27FC236}">
                <a16:creationId xmlns:a16="http://schemas.microsoft.com/office/drawing/2014/main" id="{2FF6C20D-834A-4FB9-81B0-851060AA48B8}"/>
              </a:ext>
            </a:extLst>
          </xdr:cNvPr>
          <xdr:cNvCxnSpPr>
            <a:cxnSpLocks/>
          </xdr:cNvCxnSpPr>
        </xdr:nvCxnSpPr>
        <xdr:spPr>
          <a:xfrm>
            <a:off x="5841639" y="3812177"/>
            <a:ext cx="5388790" cy="6894"/>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nvGrpSpPr>
          <xdr:cNvPr id="3" name="Groupe 2">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8C652630-55F8-45C2-8A6D-D32B266BE0C7}"/>
              </a:ext>
            </a:extLst>
          </xdr:cNvPr>
          <xdr:cNvGrpSpPr/>
        </xdr:nvGrpSpPr>
        <xdr:grpSpPr>
          <a:xfrm>
            <a:off x="5480366" y="3511558"/>
            <a:ext cx="2266578" cy="453784"/>
            <a:chOff x="5473429" y="3515827"/>
            <a:chExt cx="2261776" cy="453784"/>
          </a:xfrm>
        </xdr:grpSpPr>
        <xdr:sp macro="" textlink="">
          <xdr:nvSpPr>
            <xdr:cNvPr id="31" name="Rectangle 30">
              <a:hlinkClick xmlns:r="http://schemas.openxmlformats.org/officeDocument/2006/relationships" r:id="rId2" tooltip="Sous forme de pas-à-pas à destination des gestionnaire OG, ESMS ou ARS/CD, permet de faciliter la navigation sur la plateforme"/>
              <a:extLst>
                <a:ext uri="{FF2B5EF4-FFF2-40B4-BE49-F238E27FC236}">
                  <a16:creationId xmlns:a16="http://schemas.microsoft.com/office/drawing/2014/main" id="{6BBA0453-D4D6-4B8C-A10F-0D7FD6220F92}"/>
                </a:ext>
              </a:extLst>
            </xdr:cNvPr>
            <xdr:cNvSpPr/>
          </xdr:nvSpPr>
          <xdr:spPr>
            <a:xfrm>
              <a:off x="5654007" y="3604769"/>
              <a:ext cx="2081198" cy="364842"/>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Notices utilisateurs</a:t>
              </a:r>
            </a:p>
          </xdr:txBody>
        </xdr:sp>
        <xdr:grpSp>
          <xdr:nvGrpSpPr>
            <xdr:cNvPr id="32" name="Groupe 31">
              <a:extLst>
                <a:ext uri="{FF2B5EF4-FFF2-40B4-BE49-F238E27FC236}">
                  <a16:creationId xmlns:a16="http://schemas.microsoft.com/office/drawing/2014/main" id="{75588EDF-8453-4FFD-AA5F-BA813B46D99B}"/>
                </a:ext>
              </a:extLst>
            </xdr:cNvPr>
            <xdr:cNvGrpSpPr/>
          </xdr:nvGrpSpPr>
          <xdr:grpSpPr>
            <a:xfrm>
              <a:off x="5473429" y="3515827"/>
              <a:ext cx="293865" cy="301643"/>
              <a:chOff x="570283" y="2173160"/>
              <a:chExt cx="251671" cy="251671"/>
            </a:xfrm>
          </xdr:grpSpPr>
          <xdr:sp macro="" textlink="">
            <xdr:nvSpPr>
              <xdr:cNvPr id="33" name="Ellipse 32">
                <a:extLst>
                  <a:ext uri="{FF2B5EF4-FFF2-40B4-BE49-F238E27FC236}">
                    <a16:creationId xmlns:a16="http://schemas.microsoft.com/office/drawing/2014/main" id="{D93AFC6D-F72E-4258-8B2B-A95CEC68244A}"/>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4" name="Picture 2" descr="Image associÃ©e">
                <a:extLst>
                  <a:ext uri="{FF2B5EF4-FFF2-40B4-BE49-F238E27FC236}">
                    <a16:creationId xmlns:a16="http://schemas.microsoft.com/office/drawing/2014/main" id="{0E904968-845C-43E3-B192-EFC0EE71053C}"/>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lientData/>
  </xdr:twoCellAnchor>
  <xdr:twoCellAnchor>
    <xdr:from>
      <xdr:col>2</xdr:col>
      <xdr:colOff>363468</xdr:colOff>
      <xdr:row>5</xdr:row>
      <xdr:rowOff>1581769</xdr:rowOff>
    </xdr:from>
    <xdr:to>
      <xdr:col>9</xdr:col>
      <xdr:colOff>958273</xdr:colOff>
      <xdr:row>5</xdr:row>
      <xdr:rowOff>2084294</xdr:rowOff>
    </xdr:to>
    <xdr:grpSp>
      <xdr:nvGrpSpPr>
        <xdr:cNvPr id="5" name="Groupe 4">
          <a:hlinkClick xmlns:r="http://schemas.openxmlformats.org/officeDocument/2006/relationships" r:id="rId1" tooltip="Détaille les modalités de calcul des indicateurs, où trouver les données sources et donne des pistes d'interprétation des indicateurs"/>
          <a:extLst>
            <a:ext uri="{FF2B5EF4-FFF2-40B4-BE49-F238E27FC236}">
              <a16:creationId xmlns:a16="http://schemas.microsoft.com/office/drawing/2014/main" id="{380618FE-5D29-4011-9B4B-DAFCC2481552}"/>
            </a:ext>
          </a:extLst>
        </xdr:cNvPr>
        <xdr:cNvGrpSpPr/>
      </xdr:nvGrpSpPr>
      <xdr:grpSpPr>
        <a:xfrm>
          <a:off x="1296124" y="6532785"/>
          <a:ext cx="9524493" cy="502525"/>
          <a:chOff x="1364527" y="3890181"/>
          <a:chExt cx="9918099" cy="502525"/>
        </a:xfrm>
      </xdr:grpSpPr>
      <xdr:cxnSp macro="">
        <xdr:nvCxnSpPr>
          <xdr:cNvPr id="25" name="Connecteur droit avec flèche 24">
            <a:extLst>
              <a:ext uri="{FF2B5EF4-FFF2-40B4-BE49-F238E27FC236}">
                <a16:creationId xmlns:a16="http://schemas.microsoft.com/office/drawing/2014/main" id="{5C71569B-C51A-48B0-B09E-DF4EE417128F}"/>
              </a:ext>
            </a:extLst>
          </xdr:cNvPr>
          <xdr:cNvCxnSpPr>
            <a:cxnSpLocks/>
          </xdr:cNvCxnSpPr>
        </xdr:nvCxnSpPr>
        <xdr:spPr>
          <a:xfrm>
            <a:off x="2447726" y="4215093"/>
            <a:ext cx="8834900" cy="0"/>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25">
            <a:hlinkClick xmlns:r="http://schemas.openxmlformats.org/officeDocument/2006/relationships" r:id="rId2" tooltip="Détaille les modalités de calcul des indicateurs, où trouver les données sources et donne des pistes d'interprétation des indicateurs"/>
            <a:extLst>
              <a:ext uri="{FF2B5EF4-FFF2-40B4-BE49-F238E27FC236}">
                <a16:creationId xmlns:a16="http://schemas.microsoft.com/office/drawing/2014/main" id="{624BE170-7AA9-4CB6-9A71-FD403DEBA9E8}"/>
              </a:ext>
            </a:extLst>
          </xdr:cNvPr>
          <xdr:cNvSpPr/>
        </xdr:nvSpPr>
        <xdr:spPr>
          <a:xfrm>
            <a:off x="1497408" y="4040135"/>
            <a:ext cx="3445943" cy="352571"/>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Guide des indicateurs</a:t>
            </a:r>
          </a:p>
        </xdr:txBody>
      </xdr:sp>
      <xdr:grpSp>
        <xdr:nvGrpSpPr>
          <xdr:cNvPr id="27" name="Groupe 26">
            <a:extLst>
              <a:ext uri="{FF2B5EF4-FFF2-40B4-BE49-F238E27FC236}">
                <a16:creationId xmlns:a16="http://schemas.microsoft.com/office/drawing/2014/main" id="{00610EE2-0719-4B15-B1D1-862C4888001F}"/>
              </a:ext>
            </a:extLst>
          </xdr:cNvPr>
          <xdr:cNvGrpSpPr/>
        </xdr:nvGrpSpPr>
        <xdr:grpSpPr>
          <a:xfrm>
            <a:off x="1364527" y="3890181"/>
            <a:ext cx="280701" cy="288866"/>
            <a:chOff x="570283" y="2173160"/>
            <a:chExt cx="251671" cy="251671"/>
          </a:xfrm>
        </xdr:grpSpPr>
        <xdr:sp macro="" textlink="">
          <xdr:nvSpPr>
            <xdr:cNvPr id="28" name="Ellipse 27">
              <a:extLst>
                <a:ext uri="{FF2B5EF4-FFF2-40B4-BE49-F238E27FC236}">
                  <a16:creationId xmlns:a16="http://schemas.microsoft.com/office/drawing/2014/main" id="{015C1B14-F53D-4B7F-9FB7-B578F97891E2}"/>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9" name="Picture 2" descr="Image associÃ©e">
              <a:extLst>
                <a:ext uri="{FF2B5EF4-FFF2-40B4-BE49-F238E27FC236}">
                  <a16:creationId xmlns:a16="http://schemas.microsoft.com/office/drawing/2014/main" id="{0D06B25C-6D6D-4E8A-AA25-DF785D1C18E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xdr:col>
      <xdr:colOff>366231</xdr:colOff>
      <xdr:row>5</xdr:row>
      <xdr:rowOff>2151950</xdr:rowOff>
    </xdr:from>
    <xdr:to>
      <xdr:col>9</xdr:col>
      <xdr:colOff>1006662</xdr:colOff>
      <xdr:row>5</xdr:row>
      <xdr:rowOff>2554942</xdr:rowOff>
    </xdr:to>
    <xdr:grpSp>
      <xdr:nvGrpSpPr>
        <xdr:cNvPr id="4" name="Groupe 3">
          <a:hlinkClick xmlns:r="http://schemas.openxmlformats.org/officeDocument/2006/relationships" r:id="rId1" tooltip="https://campus.anap.fr/ :  des modules d'elearning sont prévus pour accompagner chacune des étapes de la campagne"/>
          <a:extLst>
            <a:ext uri="{FF2B5EF4-FFF2-40B4-BE49-F238E27FC236}">
              <a16:creationId xmlns:a16="http://schemas.microsoft.com/office/drawing/2014/main" id="{4287DF31-798A-45E7-B6B3-53A5030E66FF}"/>
            </a:ext>
          </a:extLst>
        </xdr:cNvPr>
        <xdr:cNvGrpSpPr/>
      </xdr:nvGrpSpPr>
      <xdr:grpSpPr>
        <a:xfrm>
          <a:off x="1298887" y="7102966"/>
          <a:ext cx="9570119" cy="402992"/>
          <a:chOff x="1367290" y="4460362"/>
          <a:chExt cx="9963725" cy="402992"/>
        </a:xfrm>
      </xdr:grpSpPr>
      <xdr:cxnSp macro="">
        <xdr:nvCxnSpPr>
          <xdr:cNvPr id="13" name="Connecteur droit avec flèche 12">
            <a:extLst>
              <a:ext uri="{FF2B5EF4-FFF2-40B4-BE49-F238E27FC236}">
                <a16:creationId xmlns:a16="http://schemas.microsoft.com/office/drawing/2014/main" id="{0E62F530-495C-4E45-9959-1518E9B237C7}"/>
              </a:ext>
            </a:extLst>
          </xdr:cNvPr>
          <xdr:cNvCxnSpPr>
            <a:cxnSpLocks/>
          </xdr:cNvCxnSpPr>
        </xdr:nvCxnSpPr>
        <xdr:spPr>
          <a:xfrm flipV="1">
            <a:off x="2386106" y="4690232"/>
            <a:ext cx="8944909" cy="20965"/>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tangle 13">
            <a:hlinkClick xmlns:r="http://schemas.openxmlformats.org/officeDocument/2006/relationships" r:id="rId2" tooltip="https://campus.anap.fr/ :  des modules d'elearning sont prévus pour accompagner chacune des étapes de la campagne"/>
            <a:extLst>
              <a:ext uri="{FF2B5EF4-FFF2-40B4-BE49-F238E27FC236}">
                <a16:creationId xmlns:a16="http://schemas.microsoft.com/office/drawing/2014/main" id="{435F5FE0-919F-4AF1-B51D-99E4BB0B2543}"/>
              </a:ext>
            </a:extLst>
          </xdr:cNvPr>
          <xdr:cNvSpPr/>
        </xdr:nvSpPr>
        <xdr:spPr>
          <a:xfrm>
            <a:off x="1493587" y="4562401"/>
            <a:ext cx="3466884" cy="300953"/>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Modules de e-learning</a:t>
            </a:r>
          </a:p>
        </xdr:txBody>
      </xdr:sp>
      <xdr:grpSp>
        <xdr:nvGrpSpPr>
          <xdr:cNvPr id="20" name="Groupe 19">
            <a:extLst>
              <a:ext uri="{FF2B5EF4-FFF2-40B4-BE49-F238E27FC236}">
                <a16:creationId xmlns:a16="http://schemas.microsoft.com/office/drawing/2014/main" id="{DFC922AB-777B-4975-AC40-685C60ABA8E9}"/>
              </a:ext>
            </a:extLst>
          </xdr:cNvPr>
          <xdr:cNvGrpSpPr/>
        </xdr:nvGrpSpPr>
        <xdr:grpSpPr>
          <a:xfrm>
            <a:off x="1367290" y="4460362"/>
            <a:ext cx="272417" cy="262798"/>
            <a:chOff x="570283" y="2173160"/>
            <a:chExt cx="251671" cy="251671"/>
          </a:xfrm>
        </xdr:grpSpPr>
        <xdr:sp macro="" textlink="">
          <xdr:nvSpPr>
            <xdr:cNvPr id="23" name="Ellipse 22">
              <a:extLst>
                <a:ext uri="{FF2B5EF4-FFF2-40B4-BE49-F238E27FC236}">
                  <a16:creationId xmlns:a16="http://schemas.microsoft.com/office/drawing/2014/main" id="{30EE65E1-2FBF-4B64-8314-93D71F88E5A3}"/>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4" name="Picture 2" descr="Image associÃ©e">
              <a:extLst>
                <a:ext uri="{FF2B5EF4-FFF2-40B4-BE49-F238E27FC236}">
                  <a16:creationId xmlns:a16="http://schemas.microsoft.com/office/drawing/2014/main" id="{F9DAA401-91F9-492D-A681-8336C3344F24}"/>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4</xdr:col>
      <xdr:colOff>1273495</xdr:colOff>
      <xdr:row>5</xdr:row>
      <xdr:rowOff>328832</xdr:rowOff>
    </xdr:from>
    <xdr:to>
      <xdr:col>7</xdr:col>
      <xdr:colOff>1432077</xdr:colOff>
      <xdr:row>5</xdr:row>
      <xdr:rowOff>576356</xdr:rowOff>
    </xdr:to>
    <xdr:sp macro="" textlink="">
      <xdr:nvSpPr>
        <xdr:cNvPr id="21" name="Flèche : pentagone 20">
          <a:extLst>
            <a:ext uri="{FF2B5EF4-FFF2-40B4-BE49-F238E27FC236}">
              <a16:creationId xmlns:a16="http://schemas.microsoft.com/office/drawing/2014/main" id="{C2909ABD-17DC-46D0-8CB3-F5C6C696D971}"/>
            </a:ext>
          </a:extLst>
        </xdr:cNvPr>
        <xdr:cNvSpPr/>
      </xdr:nvSpPr>
      <xdr:spPr>
        <a:xfrm>
          <a:off x="4523201" y="3877361"/>
          <a:ext cx="4244994" cy="247524"/>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SAISIE</a:t>
          </a:r>
          <a:endParaRPr lang="fr-FR" sz="1200" b="1">
            <a:solidFill>
              <a:schemeClr val="tx2"/>
            </a:solidFill>
          </a:endParaRPr>
        </a:p>
      </xdr:txBody>
    </xdr:sp>
    <xdr:clientData/>
  </xdr:twoCellAnchor>
  <xdr:twoCellAnchor>
    <xdr:from>
      <xdr:col>7</xdr:col>
      <xdr:colOff>768102</xdr:colOff>
      <xdr:row>5</xdr:row>
      <xdr:rowOff>389950</xdr:rowOff>
    </xdr:from>
    <xdr:to>
      <xdr:col>10</xdr:col>
      <xdr:colOff>631536</xdr:colOff>
      <xdr:row>5</xdr:row>
      <xdr:rowOff>641349</xdr:rowOff>
    </xdr:to>
    <xdr:sp macro="" textlink="">
      <xdr:nvSpPr>
        <xdr:cNvPr id="22" name="Flèche : pentagone 21">
          <a:extLst>
            <a:ext uri="{FF2B5EF4-FFF2-40B4-BE49-F238E27FC236}">
              <a16:creationId xmlns:a16="http://schemas.microsoft.com/office/drawing/2014/main" id="{6F61ADB6-CE5A-452B-9F26-26812F415CDB}"/>
            </a:ext>
          </a:extLst>
        </xdr:cNvPr>
        <xdr:cNvSpPr/>
      </xdr:nvSpPr>
      <xdr:spPr>
        <a:xfrm>
          <a:off x="7911852" y="2282250"/>
          <a:ext cx="3717884" cy="251399"/>
        </a:xfrm>
        <a:prstGeom prst="homePlate">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RESTITUTION</a:t>
          </a:r>
        </a:p>
      </xdr:txBody>
    </xdr:sp>
    <xdr:clientData/>
  </xdr:twoCellAnchor>
  <xdr:twoCellAnchor editAs="oneCell">
    <xdr:from>
      <xdr:col>4</xdr:col>
      <xdr:colOff>0</xdr:colOff>
      <xdr:row>5</xdr:row>
      <xdr:rowOff>0</xdr:rowOff>
    </xdr:from>
    <xdr:to>
      <xdr:col>4</xdr:col>
      <xdr:colOff>304800</xdr:colOff>
      <xdr:row>5</xdr:row>
      <xdr:rowOff>304800</xdr:rowOff>
    </xdr:to>
    <xdr:sp macro="" textlink="">
      <xdr:nvSpPr>
        <xdr:cNvPr id="2049" name="AutoShape 1" descr="RÃ©sultat de recherche d'images pour &quot;warning&quot;">
          <a:extLst>
            <a:ext uri="{FF2B5EF4-FFF2-40B4-BE49-F238E27FC236}">
              <a16:creationId xmlns:a16="http://schemas.microsoft.com/office/drawing/2014/main" id="{0CB55D94-8FDC-4286-A28B-C20D89D67E73}"/>
            </a:ext>
          </a:extLst>
        </xdr:cNvPr>
        <xdr:cNvSpPr>
          <a:spLocks noChangeAspect="1" noChangeArrowheads="1"/>
        </xdr:cNvSpPr>
      </xdr:nvSpPr>
      <xdr:spPr bwMode="auto">
        <a:xfrm>
          <a:off x="9779000" y="12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13854</xdr:colOff>
      <xdr:row>4</xdr:row>
      <xdr:rowOff>17030</xdr:rowOff>
    </xdr:from>
    <xdr:to>
      <xdr:col>1</xdr:col>
      <xdr:colOff>7992</xdr:colOff>
      <xdr:row>4</xdr:row>
      <xdr:rowOff>235438</xdr:rowOff>
    </xdr:to>
    <xdr:pic>
      <xdr:nvPicPr>
        <xdr:cNvPr id="39" name="Image 38" descr="RÃ©sultat de recherche d'images pour &quot;warning&quot;">
          <a:extLst>
            <a:ext uri="{FF2B5EF4-FFF2-40B4-BE49-F238E27FC236}">
              <a16:creationId xmlns:a16="http://schemas.microsoft.com/office/drawing/2014/main" id="{A49C13D6-E813-4076-8C29-263BA0A014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54" y="1483303"/>
          <a:ext cx="228600" cy="21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793751</xdr:colOff>
      <xdr:row>5</xdr:row>
      <xdr:rowOff>673101</xdr:rowOff>
    </xdr:from>
    <xdr:to>
      <xdr:col>7</xdr:col>
      <xdr:colOff>324428</xdr:colOff>
      <xdr:row>5</xdr:row>
      <xdr:rowOff>1112403</xdr:rowOff>
    </xdr:to>
    <xdr:grpSp>
      <xdr:nvGrpSpPr>
        <xdr:cNvPr id="7" name="Groupe 6">
          <a:hlinkClick xmlns:r="http://schemas.openxmlformats.org/officeDocument/2006/relationships" r:id="rId1" tooltip="Interfacé avec le TDB, permet aux utilisateurs de saisir leurs données sur tableur et de les importer dans le tableau de bord"/>
          <a:extLst>
            <a:ext uri="{FF2B5EF4-FFF2-40B4-BE49-F238E27FC236}">
              <a16:creationId xmlns:a16="http://schemas.microsoft.com/office/drawing/2014/main" id="{59A9CAEC-0BB6-4FE8-B18E-7D44E79E30F5}"/>
            </a:ext>
          </a:extLst>
        </xdr:cNvPr>
        <xdr:cNvGrpSpPr/>
      </xdr:nvGrpSpPr>
      <xdr:grpSpPr>
        <a:xfrm>
          <a:off x="5218907" y="5624117"/>
          <a:ext cx="2120287" cy="439302"/>
          <a:chOff x="5440457" y="2981513"/>
          <a:chExt cx="2220089" cy="439302"/>
        </a:xfrm>
      </xdr:grpSpPr>
      <xdr:sp macro="" textlink="">
        <xdr:nvSpPr>
          <xdr:cNvPr id="15" name="Rectangle 14">
            <a:hlinkClick xmlns:r="http://schemas.openxmlformats.org/officeDocument/2006/relationships" r:id="rId2" tooltip="Interfacé avec le TDB, permet aux utilisateurs de saisir leurs données sur tableur et de les importer dans le tableau de bord"/>
            <a:extLst>
              <a:ext uri="{FF2B5EF4-FFF2-40B4-BE49-F238E27FC236}">
                <a16:creationId xmlns:a16="http://schemas.microsoft.com/office/drawing/2014/main" id="{39F1C6B8-C7FE-4926-B807-F72D4E79F2C1}"/>
              </a:ext>
            </a:extLst>
          </xdr:cNvPr>
          <xdr:cNvSpPr/>
        </xdr:nvSpPr>
        <xdr:spPr>
          <a:xfrm>
            <a:off x="5584719" y="3070740"/>
            <a:ext cx="2075827" cy="350075"/>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Fichier d’import</a:t>
            </a:r>
          </a:p>
        </xdr:txBody>
      </xdr:sp>
      <xdr:grpSp>
        <xdr:nvGrpSpPr>
          <xdr:cNvPr id="44" name="Groupe 43">
            <a:extLst>
              <a:ext uri="{FF2B5EF4-FFF2-40B4-BE49-F238E27FC236}">
                <a16:creationId xmlns:a16="http://schemas.microsoft.com/office/drawing/2014/main" id="{73A5A6ED-D31B-40AE-AF94-76122C6FE051}"/>
              </a:ext>
            </a:extLst>
          </xdr:cNvPr>
          <xdr:cNvGrpSpPr/>
        </xdr:nvGrpSpPr>
        <xdr:grpSpPr>
          <a:xfrm>
            <a:off x="5440457" y="2981513"/>
            <a:ext cx="299598" cy="290246"/>
            <a:chOff x="563758" y="2178682"/>
            <a:chExt cx="251671" cy="251671"/>
          </a:xfrm>
        </xdr:grpSpPr>
        <xdr:sp macro="" textlink="">
          <xdr:nvSpPr>
            <xdr:cNvPr id="45" name="Ellipse 44">
              <a:extLst>
                <a:ext uri="{FF2B5EF4-FFF2-40B4-BE49-F238E27FC236}">
                  <a16:creationId xmlns:a16="http://schemas.microsoft.com/office/drawing/2014/main" id="{DF256F3D-87F8-4F11-A538-A63DDC69035B}"/>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46" name="Picture 2" descr="Image associÃ©e">
              <a:extLst>
                <a:ext uri="{FF2B5EF4-FFF2-40B4-BE49-F238E27FC236}">
                  <a16:creationId xmlns:a16="http://schemas.microsoft.com/office/drawing/2014/main" id="{01686EBB-B24C-48DF-99DA-C88590C1E06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11</xdr:col>
      <xdr:colOff>1134341</xdr:colOff>
      <xdr:row>1</xdr:row>
      <xdr:rowOff>346363</xdr:rowOff>
    </xdr:from>
    <xdr:to>
      <xdr:col>14</xdr:col>
      <xdr:colOff>244860</xdr:colOff>
      <xdr:row>3</xdr:row>
      <xdr:rowOff>378870</xdr:rowOff>
    </xdr:to>
    <xdr:sp macro="" textlink="">
      <xdr:nvSpPr>
        <xdr:cNvPr id="52" name="Rectangle 51">
          <a:hlinkClick xmlns:r="http://schemas.openxmlformats.org/officeDocument/2006/relationships" r:id="rId5"/>
          <a:extLst>
            <a:ext uri="{FF2B5EF4-FFF2-40B4-BE49-F238E27FC236}">
              <a16:creationId xmlns:a16="http://schemas.microsoft.com/office/drawing/2014/main" id="{02379B9C-A7F2-4EA1-BDD6-C0666750EE29}"/>
            </a:ext>
          </a:extLst>
        </xdr:cNvPr>
        <xdr:cNvSpPr/>
      </xdr:nvSpPr>
      <xdr:spPr>
        <a:xfrm>
          <a:off x="14665614" y="646545"/>
          <a:ext cx="2435610" cy="759870"/>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5</xdr:col>
      <xdr:colOff>598714</xdr:colOff>
      <xdr:row>13</xdr:row>
      <xdr:rowOff>0</xdr:rowOff>
    </xdr:from>
    <xdr:to>
      <xdr:col>8</xdr:col>
      <xdr:colOff>870857</xdr:colOff>
      <xdr:row>16</xdr:row>
      <xdr:rowOff>45357</xdr:rowOff>
    </xdr:to>
    <xdr:sp macro="" textlink="">
      <xdr:nvSpPr>
        <xdr:cNvPr id="50" name="Rectangle 49">
          <a:extLst>
            <a:ext uri="{FF2B5EF4-FFF2-40B4-BE49-F238E27FC236}">
              <a16:creationId xmlns:a16="http://schemas.microsoft.com/office/drawing/2014/main" id="{F7EA8EE3-960D-4268-A8A4-7F7864C4B0A5}"/>
            </a:ext>
          </a:extLst>
        </xdr:cNvPr>
        <xdr:cNvSpPr/>
      </xdr:nvSpPr>
      <xdr:spPr>
        <a:xfrm>
          <a:off x="5252357" y="8309429"/>
          <a:ext cx="4408714" cy="58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607786</xdr:colOff>
      <xdr:row>12</xdr:row>
      <xdr:rowOff>81643</xdr:rowOff>
    </xdr:from>
    <xdr:to>
      <xdr:col>12</xdr:col>
      <xdr:colOff>988785</xdr:colOff>
      <xdr:row>16</xdr:row>
      <xdr:rowOff>72573</xdr:rowOff>
    </xdr:to>
    <xdr:sp macro="" textlink="">
      <xdr:nvSpPr>
        <xdr:cNvPr id="53" name="Rectangle 52">
          <a:hlinkClick xmlns:r="http://schemas.openxmlformats.org/officeDocument/2006/relationships" r:id="rId6" tooltip="Indicateur avec un code et un numéro correspondant à la plateforme TDB"/>
          <a:extLst>
            <a:ext uri="{FF2B5EF4-FFF2-40B4-BE49-F238E27FC236}">
              <a16:creationId xmlns:a16="http://schemas.microsoft.com/office/drawing/2014/main" id="{70F09726-CDFC-4937-9E5D-BFE127739785}"/>
            </a:ext>
          </a:extLst>
        </xdr:cNvPr>
        <xdr:cNvSpPr/>
      </xdr:nvSpPr>
      <xdr:spPr>
        <a:xfrm>
          <a:off x="5261429" y="8209643"/>
          <a:ext cx="10767785" cy="716644"/>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523308</xdr:colOff>
      <xdr:row>58</xdr:row>
      <xdr:rowOff>112825</xdr:rowOff>
    </xdr:from>
    <xdr:to>
      <xdr:col>10</xdr:col>
      <xdr:colOff>115093</xdr:colOff>
      <xdr:row>66</xdr:row>
      <xdr:rowOff>67468</xdr:rowOff>
    </xdr:to>
    <xdr:sp macro="" textlink="">
      <xdr:nvSpPr>
        <xdr:cNvPr id="59" name="Rectangle 58">
          <a:extLst>
            <a:ext uri="{FF2B5EF4-FFF2-40B4-BE49-F238E27FC236}">
              <a16:creationId xmlns:a16="http://schemas.microsoft.com/office/drawing/2014/main" id="{12B96E30-8E69-4037-B9E2-FC39031ED6B1}"/>
            </a:ext>
          </a:extLst>
        </xdr:cNvPr>
        <xdr:cNvSpPr/>
      </xdr:nvSpPr>
      <xdr:spPr>
        <a:xfrm>
          <a:off x="773339" y="18222231"/>
          <a:ext cx="10545535" cy="1907268"/>
        </a:xfrm>
        <a:prstGeom prst="rect">
          <a:avLst/>
        </a:prstGeom>
        <a:no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304800</xdr:colOff>
      <xdr:row>9</xdr:row>
      <xdr:rowOff>127614</xdr:rowOff>
    </xdr:from>
    <xdr:to>
      <xdr:col>10</xdr:col>
      <xdr:colOff>624258</xdr:colOff>
      <xdr:row>52</xdr:row>
      <xdr:rowOff>152400</xdr:rowOff>
    </xdr:to>
    <xdr:pic>
      <xdr:nvPicPr>
        <xdr:cNvPr id="6" name="Image 5">
          <a:extLst>
            <a:ext uri="{FF2B5EF4-FFF2-40B4-BE49-F238E27FC236}">
              <a16:creationId xmlns:a16="http://schemas.microsoft.com/office/drawing/2014/main" id="{69990B0E-08FE-4182-9ABF-530CE4E19699}"/>
            </a:ext>
          </a:extLst>
        </xdr:cNvPr>
        <xdr:cNvPicPr>
          <a:picLocks noChangeAspect="1"/>
        </xdr:cNvPicPr>
      </xdr:nvPicPr>
      <xdr:blipFill>
        <a:blip xmlns:r="http://schemas.openxmlformats.org/officeDocument/2006/relationships" r:embed="rId7"/>
        <a:stretch>
          <a:fillRect/>
        </a:stretch>
      </xdr:blipFill>
      <xdr:spPr>
        <a:xfrm>
          <a:off x="579120" y="7930494"/>
          <a:ext cx="11627538" cy="7858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0</xdr:row>
      <xdr:rowOff>208359</xdr:rowOff>
    </xdr:from>
    <xdr:to>
      <xdr:col>10</xdr:col>
      <xdr:colOff>724650</xdr:colOff>
      <xdr:row>1</xdr:row>
      <xdr:rowOff>108574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FFF2071-8D66-4C89-847B-14857FCB4ED5}"/>
            </a:ext>
          </a:extLst>
        </xdr:cNvPr>
        <xdr:cNvSpPr/>
      </xdr:nvSpPr>
      <xdr:spPr>
        <a:xfrm>
          <a:off x="15111015" y="208359"/>
          <a:ext cx="2212932"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8</xdr:col>
      <xdr:colOff>307578</xdr:colOff>
      <xdr:row>35</xdr:row>
      <xdr:rowOff>9922</xdr:rowOff>
    </xdr:from>
    <xdr:to>
      <xdr:col>10</xdr:col>
      <xdr:colOff>671162</xdr:colOff>
      <xdr:row>36</xdr:row>
      <xdr:rowOff>59584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3CBC0E9-FD1E-4045-AC87-D5FDE64C234B}"/>
            </a:ext>
          </a:extLst>
        </xdr:cNvPr>
        <xdr:cNvSpPr/>
      </xdr:nvSpPr>
      <xdr:spPr>
        <a:xfrm>
          <a:off x="16142891" y="2096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277813</xdr:colOff>
      <xdr:row>65</xdr:row>
      <xdr:rowOff>9922</xdr:rowOff>
    </xdr:from>
    <xdr:to>
      <xdr:col>10</xdr:col>
      <xdr:colOff>641397</xdr:colOff>
      <xdr:row>66</xdr:row>
      <xdr:rowOff>59584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2A16D1E-8470-4E17-A8E0-B2EAA91088B2}"/>
            </a:ext>
          </a:extLst>
        </xdr:cNvPr>
        <xdr:cNvSpPr/>
      </xdr:nvSpPr>
      <xdr:spPr>
        <a:xfrm>
          <a:off x="16113126" y="4001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158750</xdr:colOff>
      <xdr:row>103</xdr:row>
      <xdr:rowOff>89297</xdr:rowOff>
    </xdr:from>
    <xdr:to>
      <xdr:col>10</xdr:col>
      <xdr:colOff>522334</xdr:colOff>
      <xdr:row>104</xdr:row>
      <xdr:rowOff>138959</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B145F442-318A-43C1-9B84-824347547CEE}"/>
            </a:ext>
          </a:extLst>
        </xdr:cNvPr>
        <xdr:cNvSpPr/>
      </xdr:nvSpPr>
      <xdr:spPr>
        <a:xfrm>
          <a:off x="15994063" y="68282344"/>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158750</xdr:colOff>
      <xdr:row>2</xdr:row>
      <xdr:rowOff>97014</xdr:rowOff>
    </xdr:from>
    <xdr:to>
      <xdr:col>14</xdr:col>
      <xdr:colOff>771482</xdr:colOff>
      <xdr:row>2</xdr:row>
      <xdr:rowOff>632229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9A5E15-74AF-445C-8BDB-6D857D4D34AD}"/>
            </a:ext>
          </a:extLst>
        </xdr:cNvPr>
        <xdr:cNvSpPr/>
      </xdr:nvSpPr>
      <xdr:spPr>
        <a:xfrm>
          <a:off x="26670000" y="705556"/>
          <a:ext cx="2217871"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238125</xdr:colOff>
      <xdr:row>16</xdr:row>
      <xdr:rowOff>834319</xdr:rowOff>
    </xdr:from>
    <xdr:to>
      <xdr:col>13</xdr:col>
      <xdr:colOff>778040</xdr:colOff>
      <xdr:row>16</xdr:row>
      <xdr:rowOff>1368271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DCCF225-24D0-400B-A508-AE71500D5953}"/>
            </a:ext>
          </a:extLst>
        </xdr:cNvPr>
        <xdr:cNvSpPr/>
      </xdr:nvSpPr>
      <xdr:spPr>
        <a:xfrm>
          <a:off x="26749375" y="11946819"/>
          <a:ext cx="1342484"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105834</xdr:colOff>
      <xdr:row>30</xdr:row>
      <xdr:rowOff>458611</xdr:rowOff>
    </xdr:from>
    <xdr:to>
      <xdr:col>13</xdr:col>
      <xdr:colOff>709249</xdr:colOff>
      <xdr:row>32</xdr:row>
      <xdr:rowOff>48883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9ABAF12A-5DB1-4F5B-8E13-A91A59B45D83}"/>
            </a:ext>
          </a:extLst>
        </xdr:cNvPr>
        <xdr:cNvSpPr/>
      </xdr:nvSpPr>
      <xdr:spPr>
        <a:xfrm>
          <a:off x="26617084" y="19147014"/>
          <a:ext cx="1405984" cy="525133"/>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411307</xdr:colOff>
      <xdr:row>80</xdr:row>
      <xdr:rowOff>73602</xdr:rowOff>
    </xdr:from>
    <xdr:to>
      <xdr:col>14</xdr:col>
      <xdr:colOff>220972</xdr:colOff>
      <xdr:row>80</xdr:row>
      <xdr:rowOff>607554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7CE5C5D-91CC-45A4-B44D-FE3111E9A160}"/>
            </a:ext>
          </a:extLst>
        </xdr:cNvPr>
        <xdr:cNvSpPr/>
      </xdr:nvSpPr>
      <xdr:spPr>
        <a:xfrm>
          <a:off x="22937932" y="52667477"/>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291523</xdr:colOff>
      <xdr:row>141</xdr:row>
      <xdr:rowOff>310284</xdr:rowOff>
    </xdr:from>
    <xdr:to>
      <xdr:col>14</xdr:col>
      <xdr:colOff>101188</xdr:colOff>
      <xdr:row>141</xdr:row>
      <xdr:rowOff>844236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21F4C04-BA96-4B70-A19A-1E81F4D6274B}"/>
            </a:ext>
          </a:extLst>
        </xdr:cNvPr>
        <xdr:cNvSpPr/>
      </xdr:nvSpPr>
      <xdr:spPr>
        <a:xfrm>
          <a:off x="27354068" y="139594648"/>
          <a:ext cx="1402938"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531091</xdr:colOff>
      <xdr:row>162</xdr:row>
      <xdr:rowOff>448348</xdr:rowOff>
    </xdr:from>
    <xdr:to>
      <xdr:col>14</xdr:col>
      <xdr:colOff>536862</xdr:colOff>
      <xdr:row>163</xdr:row>
      <xdr:rowOff>536864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6EED307-1F0E-4F56-BF13-865E042C8087}"/>
            </a:ext>
          </a:extLst>
        </xdr:cNvPr>
        <xdr:cNvSpPr/>
      </xdr:nvSpPr>
      <xdr:spPr>
        <a:xfrm>
          <a:off x="28378727" y="158147712"/>
          <a:ext cx="1599044" cy="64269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381000</xdr:colOff>
      <xdr:row>205</xdr:row>
      <xdr:rowOff>222250</xdr:rowOff>
    </xdr:from>
    <xdr:to>
      <xdr:col>14</xdr:col>
      <xdr:colOff>190665</xdr:colOff>
      <xdr:row>205</xdr:row>
      <xdr:rowOff>756202</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6070DCE-FABF-47EF-A342-5494A1061B6E}"/>
            </a:ext>
          </a:extLst>
        </xdr:cNvPr>
        <xdr:cNvSpPr/>
      </xdr:nvSpPr>
      <xdr:spPr>
        <a:xfrm>
          <a:off x="25765125" y="188293375"/>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13</xdr:col>
      <xdr:colOff>47625</xdr:colOff>
      <xdr:row>216</xdr:row>
      <xdr:rowOff>174625</xdr:rowOff>
    </xdr:from>
    <xdr:to>
      <xdr:col>14</xdr:col>
      <xdr:colOff>619290</xdr:colOff>
      <xdr:row>216</xdr:row>
      <xdr:rowOff>708577</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CB2D4CE-340A-46A6-9131-B4A7AB08F1DE}"/>
            </a:ext>
          </a:extLst>
        </xdr:cNvPr>
        <xdr:cNvSpPr/>
      </xdr:nvSpPr>
      <xdr:spPr>
        <a:xfrm>
          <a:off x="26193750" y="201041000"/>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302083</xdr:colOff>
      <xdr:row>132</xdr:row>
      <xdr:rowOff>149496</xdr:rowOff>
    </xdr:from>
    <xdr:to>
      <xdr:col>13</xdr:col>
      <xdr:colOff>301624</xdr:colOff>
      <xdr:row>133</xdr:row>
      <xdr:rowOff>349249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2C582DD3-5E2F-4621-B286-724B751CDD3E}"/>
            </a:ext>
          </a:extLst>
        </xdr:cNvPr>
        <xdr:cNvSpPr/>
      </xdr:nvSpPr>
      <xdr:spPr>
        <a:xfrm>
          <a:off x="27559458" y="64395621"/>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446412</xdr:colOff>
      <xdr:row>112</xdr:row>
      <xdr:rowOff>124569</xdr:rowOff>
    </xdr:from>
    <xdr:to>
      <xdr:col>10</xdr:col>
      <xdr:colOff>1835954</xdr:colOff>
      <xdr:row>113</xdr:row>
      <xdr:rowOff>283072</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67689401-5B7B-492D-AE48-0D99C3C0B31D}"/>
            </a:ext>
          </a:extLst>
        </xdr:cNvPr>
        <xdr:cNvSpPr/>
      </xdr:nvSpPr>
      <xdr:spPr>
        <a:xfrm>
          <a:off x="19825388" y="54765171"/>
          <a:ext cx="1389542" cy="64049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12</xdr:col>
      <xdr:colOff>101601</xdr:colOff>
      <xdr:row>2</xdr:row>
      <xdr:rowOff>238826</xdr:rowOff>
    </xdr:from>
    <xdr:to>
      <xdr:col>15</xdr:col>
      <xdr:colOff>151631</xdr:colOff>
      <xdr:row>2</xdr:row>
      <xdr:rowOff>774041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8E7BAC34-DB12-4074-8887-6C870F4F4A78}"/>
            </a:ext>
          </a:extLst>
        </xdr:cNvPr>
        <xdr:cNvSpPr/>
      </xdr:nvSpPr>
      <xdr:spPr>
        <a:xfrm>
          <a:off x="22241934" y="585959"/>
          <a:ext cx="2844030"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10</xdr:col>
      <xdr:colOff>584201</xdr:colOff>
      <xdr:row>184</xdr:row>
      <xdr:rowOff>297656</xdr:rowOff>
    </xdr:from>
    <xdr:to>
      <xdr:col>10</xdr:col>
      <xdr:colOff>2048934</xdr:colOff>
      <xdr:row>185</xdr:row>
      <xdr:rowOff>346699</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70E34A62-88E4-445C-816D-36B35833E005}"/>
            </a:ext>
          </a:extLst>
        </xdr:cNvPr>
        <xdr:cNvSpPr/>
      </xdr:nvSpPr>
      <xdr:spPr>
        <a:xfrm>
          <a:off x="24604134" y="88808189"/>
          <a:ext cx="1464733" cy="67557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333121</xdr:colOff>
      <xdr:row>160</xdr:row>
      <xdr:rowOff>714011</xdr:rowOff>
    </xdr:from>
    <xdr:to>
      <xdr:col>13</xdr:col>
      <xdr:colOff>762000</xdr:colOff>
      <xdr:row>161</xdr:row>
      <xdr:rowOff>698500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D372AA69-E3D8-4D51-A919-55C7A4E1A854}"/>
            </a:ext>
          </a:extLst>
        </xdr:cNvPr>
        <xdr:cNvSpPr/>
      </xdr:nvSpPr>
      <xdr:spPr>
        <a:xfrm>
          <a:off x="27590496" y="79168261"/>
          <a:ext cx="2397379" cy="746489"/>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472422</xdr:colOff>
      <xdr:row>96</xdr:row>
      <xdr:rowOff>420783</xdr:rowOff>
    </xdr:from>
    <xdr:to>
      <xdr:col>10</xdr:col>
      <xdr:colOff>1973855</xdr:colOff>
      <xdr:row>97</xdr:row>
      <xdr:rowOff>469826</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7C5C3FDC-8FA9-4DE6-8F25-189EBBD2F5D9}"/>
            </a:ext>
          </a:extLst>
        </xdr:cNvPr>
        <xdr:cNvSpPr/>
      </xdr:nvSpPr>
      <xdr:spPr>
        <a:xfrm>
          <a:off x="19851398" y="47410783"/>
          <a:ext cx="1501433" cy="53103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334818</xdr:colOff>
      <xdr:row>57</xdr:row>
      <xdr:rowOff>196274</xdr:rowOff>
    </xdr:from>
    <xdr:to>
      <xdr:col>13</xdr:col>
      <xdr:colOff>331473</xdr:colOff>
      <xdr:row>58</xdr:row>
      <xdr:rowOff>396027</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58624D7D-2D1A-40B3-9941-15E190A7166F}"/>
            </a:ext>
          </a:extLst>
        </xdr:cNvPr>
        <xdr:cNvSpPr/>
      </xdr:nvSpPr>
      <xdr:spPr>
        <a:xfrm>
          <a:off x="21959454" y="28678910"/>
          <a:ext cx="1970928" cy="684662"/>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396875</xdr:colOff>
      <xdr:row>184</xdr:row>
      <xdr:rowOff>317500</xdr:rowOff>
    </xdr:from>
    <xdr:to>
      <xdr:col>13</xdr:col>
      <xdr:colOff>396416</xdr:colOff>
      <xdr:row>185</xdr:row>
      <xdr:rowOff>358503</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2E09190-4D2D-4AF6-9DEF-4899C2A98FC7}"/>
            </a:ext>
          </a:extLst>
        </xdr:cNvPr>
        <xdr:cNvSpPr/>
      </xdr:nvSpPr>
      <xdr:spPr>
        <a:xfrm>
          <a:off x="27654250" y="88820625"/>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539750</xdr:colOff>
      <xdr:row>96</xdr:row>
      <xdr:rowOff>127000</xdr:rowOff>
    </xdr:from>
    <xdr:to>
      <xdr:col>13</xdr:col>
      <xdr:colOff>460375</xdr:colOff>
      <xdr:row>97</xdr:row>
      <xdr:rowOff>444500</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1DCC0425-2607-4286-917C-B7F028D6F2DC}"/>
            </a:ext>
          </a:extLst>
        </xdr:cNvPr>
        <xdr:cNvSpPr/>
      </xdr:nvSpPr>
      <xdr:spPr>
        <a:xfrm>
          <a:off x="27797125" y="47402750"/>
          <a:ext cx="1889125" cy="793750"/>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1066800</xdr:colOff>
      <xdr:row>15</xdr:row>
      <xdr:rowOff>406400</xdr:rowOff>
    </xdr:from>
    <xdr:to>
      <xdr:col>13</xdr:col>
      <xdr:colOff>601134</xdr:colOff>
      <xdr:row>17</xdr:row>
      <xdr:rowOff>127000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FBDEFA1-F912-497C-9885-90482FB5ACA2}"/>
            </a:ext>
          </a:extLst>
        </xdr:cNvPr>
        <xdr:cNvSpPr/>
      </xdr:nvSpPr>
      <xdr:spPr>
        <a:xfrm>
          <a:off x="19710400" y="8026400"/>
          <a:ext cx="1439334" cy="6858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854363</xdr:colOff>
      <xdr:row>83</xdr:row>
      <xdr:rowOff>92363</xdr:rowOff>
    </xdr:from>
    <xdr:to>
      <xdr:col>13</xdr:col>
      <xdr:colOff>248495</xdr:colOff>
      <xdr:row>83</xdr:row>
      <xdr:rowOff>616865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EC3C62BA-C9CF-484C-9819-AF21A332FEEF}"/>
            </a:ext>
          </a:extLst>
        </xdr:cNvPr>
        <xdr:cNvSpPr/>
      </xdr:nvSpPr>
      <xdr:spPr>
        <a:xfrm>
          <a:off x="19234727" y="40570727"/>
          <a:ext cx="1299132" cy="52450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33</xdr:row>
      <xdr:rowOff>0</xdr:rowOff>
    </xdr:from>
    <xdr:to>
      <xdr:col>13</xdr:col>
      <xdr:colOff>537132</xdr:colOff>
      <xdr:row>34</xdr:row>
      <xdr:rowOff>39593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7DEAFFA8-41FD-4282-97B7-6D9FB750014B}"/>
            </a:ext>
          </a:extLst>
        </xdr:cNvPr>
        <xdr:cNvSpPr/>
      </xdr:nvSpPr>
      <xdr:spPr>
        <a:xfrm>
          <a:off x="15409333" y="15790333"/>
          <a:ext cx="1299132" cy="52642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2</xdr:row>
      <xdr:rowOff>0</xdr:rowOff>
    </xdr:from>
    <xdr:to>
      <xdr:col>14</xdr:col>
      <xdr:colOff>143699</xdr:colOff>
      <xdr:row>2</xdr:row>
      <xdr:rowOff>535215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3185C0D4-49F7-49DC-875B-06F5C16D02AB}"/>
            </a:ext>
          </a:extLst>
        </xdr:cNvPr>
        <xdr:cNvSpPr/>
      </xdr:nvSpPr>
      <xdr:spPr>
        <a:xfrm>
          <a:off x="15409333" y="0"/>
          <a:ext cx="2048699"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783773</xdr:colOff>
      <xdr:row>2</xdr:row>
      <xdr:rowOff>71275</xdr:rowOff>
    </xdr:from>
    <xdr:to>
      <xdr:col>14</xdr:col>
      <xdr:colOff>68036</xdr:colOff>
      <xdr:row>2</xdr:row>
      <xdr:rowOff>793750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429A3A-1D1D-4924-86BD-0345B6A05A4C}"/>
            </a:ext>
          </a:extLst>
        </xdr:cNvPr>
        <xdr:cNvSpPr/>
      </xdr:nvSpPr>
      <xdr:spPr>
        <a:xfrm>
          <a:off x="23348952" y="1227882"/>
          <a:ext cx="2051048" cy="72247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11</xdr:col>
      <xdr:colOff>785092</xdr:colOff>
      <xdr:row>12</xdr:row>
      <xdr:rowOff>69273</xdr:rowOff>
    </xdr:from>
    <xdr:to>
      <xdr:col>13</xdr:col>
      <xdr:colOff>484911</xdr:colOff>
      <xdr:row>13</xdr:row>
      <xdr:rowOff>318464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7D1C911-01B6-475F-B848-E375ED7AA716}"/>
            </a:ext>
          </a:extLst>
        </xdr:cNvPr>
        <xdr:cNvSpPr/>
      </xdr:nvSpPr>
      <xdr:spPr>
        <a:xfrm>
          <a:off x="17329728" y="6384637"/>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12700</xdr:colOff>
      <xdr:row>39</xdr:row>
      <xdr:rowOff>109682</xdr:rowOff>
    </xdr:from>
    <xdr:to>
      <xdr:col>14</xdr:col>
      <xdr:colOff>378307</xdr:colOff>
      <xdr:row>40</xdr:row>
      <xdr:rowOff>437381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1053D6D-4F7C-4D85-8BA5-7BA8C92E4808}"/>
            </a:ext>
          </a:extLst>
        </xdr:cNvPr>
        <xdr:cNvSpPr/>
      </xdr:nvSpPr>
      <xdr:spPr>
        <a:xfrm>
          <a:off x="24447500" y="20264582"/>
          <a:ext cx="1965807" cy="810299"/>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1092200</xdr:colOff>
      <xdr:row>67</xdr:row>
      <xdr:rowOff>419101</xdr:rowOff>
    </xdr:from>
    <xdr:to>
      <xdr:col>14</xdr:col>
      <xdr:colOff>342900</xdr:colOff>
      <xdr:row>69</xdr:row>
      <xdr:rowOff>318465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B0B693A-9471-4C7A-9F44-032480922626}"/>
            </a:ext>
          </a:extLst>
        </xdr:cNvPr>
        <xdr:cNvSpPr/>
      </xdr:nvSpPr>
      <xdr:spPr>
        <a:xfrm>
          <a:off x="24345900" y="33528001"/>
          <a:ext cx="2032000" cy="864564"/>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469900</xdr:colOff>
      <xdr:row>91</xdr:row>
      <xdr:rowOff>330200</xdr:rowOff>
    </xdr:from>
    <xdr:to>
      <xdr:col>13</xdr:col>
      <xdr:colOff>342900</xdr:colOff>
      <xdr:row>93</xdr:row>
      <xdr:rowOff>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C80B781-D364-4D5D-8485-25110E898875}"/>
            </a:ext>
          </a:extLst>
        </xdr:cNvPr>
        <xdr:cNvSpPr/>
      </xdr:nvSpPr>
      <xdr:spPr>
        <a:xfrm>
          <a:off x="23774400" y="44081700"/>
          <a:ext cx="1854200" cy="6350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750455</xdr:colOff>
      <xdr:row>2</xdr:row>
      <xdr:rowOff>80818</xdr:rowOff>
    </xdr:from>
    <xdr:to>
      <xdr:col>14</xdr:col>
      <xdr:colOff>347683</xdr:colOff>
      <xdr:row>2</xdr:row>
      <xdr:rowOff>704273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469E1EB-5B18-4069-8CAD-9297DCD2F595}"/>
            </a:ext>
          </a:extLst>
        </xdr:cNvPr>
        <xdr:cNvSpPr/>
      </xdr:nvSpPr>
      <xdr:spPr>
        <a:xfrm>
          <a:off x="22028728" y="80818"/>
          <a:ext cx="2356591" cy="62345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69272</xdr:colOff>
      <xdr:row>13</xdr:row>
      <xdr:rowOff>161636</xdr:rowOff>
    </xdr:from>
    <xdr:to>
      <xdr:col>13</xdr:col>
      <xdr:colOff>577273</xdr:colOff>
      <xdr:row>14</xdr:row>
      <xdr:rowOff>410827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7DD7C2E-DE7B-4B58-ACFB-A405EC30ABC8}"/>
            </a:ext>
          </a:extLst>
        </xdr:cNvPr>
        <xdr:cNvSpPr/>
      </xdr:nvSpPr>
      <xdr:spPr>
        <a:xfrm>
          <a:off x="22144181" y="7146636"/>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69273</xdr:colOff>
      <xdr:row>64</xdr:row>
      <xdr:rowOff>69273</xdr:rowOff>
    </xdr:from>
    <xdr:to>
      <xdr:col>13</xdr:col>
      <xdr:colOff>577274</xdr:colOff>
      <xdr:row>65</xdr:row>
      <xdr:rowOff>318463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6362F255-351F-4A1D-A9FA-ADECD87F7A6E}"/>
            </a:ext>
          </a:extLst>
        </xdr:cNvPr>
        <xdr:cNvSpPr/>
      </xdr:nvSpPr>
      <xdr:spPr>
        <a:xfrm>
          <a:off x="22144182" y="20146818"/>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46</xdr:row>
      <xdr:rowOff>0</xdr:rowOff>
    </xdr:from>
    <xdr:to>
      <xdr:col>13</xdr:col>
      <xdr:colOff>508001</xdr:colOff>
      <xdr:row>47</xdr:row>
      <xdr:rowOff>249190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16095EAC-FBF9-4EC5-8F6E-06EEFEB3460F}"/>
            </a:ext>
          </a:extLst>
        </xdr:cNvPr>
        <xdr:cNvSpPr/>
      </xdr:nvSpPr>
      <xdr:spPr>
        <a:xfrm>
          <a:off x="23283333" y="27347333"/>
          <a:ext cx="1714501" cy="77835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u6" displayName="Tableau6" ref="A3:G105" totalsRowShown="0" headerRowDxfId="78" tableBorderDxfId="77">
  <autoFilter ref="A3:G105" xr:uid="{00000000-0009-0000-0100-000006000000}"/>
  <tableColumns count="7">
    <tableColumn id="1" xr3:uid="{00000000-0010-0000-0000-000001000000}" name="Volets "/>
    <tableColumn id="2" xr3:uid="{00000000-0010-0000-0000-000002000000}" name="N°" dataDxfId="76"/>
    <tableColumn id="3" xr3:uid="{00000000-0010-0000-0000-000003000000}" name="Questions" dataDxfId="75"/>
    <tableColumn id="4" xr3:uid="{00000000-0010-0000-0000-000004000000}" name="Réponses associées" dataDxfId="74"/>
    <tableColumn id="5" xr3:uid="{00000000-0010-0000-0000-000005000000}" name="Informations à collecter "/>
    <tableColumn id="6" xr3:uid="{00000000-0010-0000-0000-000006000000}" name="Condition" dataDxfId="73"/>
    <tableColumn id="7" xr3:uid="{00000000-0010-0000-0000-000007000000}" name="Atypies" dataDxfId="72"/>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A3:K221" totalsRowShown="0" headerRowDxfId="71" dataDxfId="70" tableBorderDxfId="69">
  <autoFilter ref="A3:K221" xr:uid="{00000000-0009-0000-0100-000005000000}"/>
  <tableColumns count="11">
    <tableColumn id="1" xr3:uid="{00000000-0010-0000-0100-000001000000}" name="volets" dataDxfId="68"/>
    <tableColumn id="2" xr3:uid="{00000000-0010-0000-0100-000002000000}" name="N°" dataDxfId="67"/>
    <tableColumn id="3" xr3:uid="{00000000-0010-0000-0100-000003000000}" name="Questions " dataDxfId="66"/>
    <tableColumn id="4" xr3:uid="{00000000-0010-0000-0100-000004000000}" name="Réponses associées" dataDxfId="65"/>
    <tableColumn id="13" xr3:uid="{00000000-0010-0000-0100-00000D000000}" name="Informations à collecter" dataDxfId="64"/>
    <tableColumn id="6" xr3:uid="{00000000-0010-0000-0100-000006000000}" name="Conditions" dataDxfId="63"/>
    <tableColumn id="8" xr3:uid="{00000000-0010-0000-0100-000008000000}" name="Précisions" dataDxfId="62"/>
    <tableColumn id="9" xr3:uid="{00000000-0010-0000-0100-000009000000}" name="Contrôles de cohérence (bloquant)" dataDxfId="61"/>
    <tableColumn id="10" xr3:uid="{00000000-0010-0000-0100-00000A000000}" name="Atypies_x000a_ (non bloquant)" dataDxfId="60"/>
    <tableColumn id="11" xr3:uid="{00000000-0010-0000-0100-00000B000000}" name="Périmètre" dataDxfId="59"/>
    <tableColumn id="7" xr3:uid="{00000000-0010-0000-0100-000007000000}" name="ESMS Concerné " dataDxfId="58"/>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au1" displayName="Tableau1" ref="A3:J191" totalsRowShown="0" headerRowDxfId="57" dataDxfId="56" tableBorderDxfId="55">
  <autoFilter ref="A3:J191" xr:uid="{00000000-0009-0000-0100-000001000000}"/>
  <tableColumns count="10">
    <tableColumn id="1" xr3:uid="{00000000-0010-0000-0200-000001000000}" name="Question clé " dataDxfId="54"/>
    <tableColumn id="2" xr3:uid="{00000000-0010-0000-0200-000002000000}" name="N°" dataDxfId="53"/>
    <tableColumn id="13" xr3:uid="{00000000-0010-0000-0200-00000D000000}" name="Indicateurs" dataDxfId="52"/>
    <tableColumn id="3" xr3:uid="{00000000-0010-0000-0200-000003000000}" name="Données source " dataDxfId="51"/>
    <tableColumn id="4" xr3:uid="{00000000-0010-0000-0200-000004000000}" name="Données à collecter" dataDxfId="50"/>
    <tableColumn id="7" xr3:uid="{00000000-0010-0000-0200-000007000000}" name="Précisions" dataDxfId="49"/>
    <tableColumn id="8" xr3:uid="{00000000-0010-0000-0200-000008000000}" name="Contrôles de cohérence (bloquant)" dataDxfId="48"/>
    <tableColumn id="9" xr3:uid="{00000000-0010-0000-0200-000009000000}" name="Atypies_x000a_ (non bloquant)" dataDxfId="47"/>
    <tableColumn id="10" xr3:uid="{00000000-0010-0000-0200-00000A000000}" name="Périmètre" dataDxfId="46"/>
    <tableColumn id="12" xr3:uid="{00000000-0010-0000-0200-00000C000000}" name="ESMS Concerné" dataDxfId="45">
      <calculatedColumnFormula>IF(OR("IME"=$B$1,"ITEP"=$B$1,"IEM"=$B$1,"IMP"=$B$1,"IDA"=$B$1,"EEAP"=$B$1,"IDV"=$B$1,"MAS"=$B$1,"FAM/EAM"=$B$1,"CRP"=$B$1,"EEAH"=$B$1,"EANM"=$B$1,"EHPAD"=$B$1,"ESAT"=$B$1,"SSIAD"=$B$1,"SESSAD"=$B$1,"SAMSAH"=$B$1,"SPASAD"=$B$1,"SAVS"=$B$1,"CAMSP"=$B$1,"CMPP"=$B$1,""=$B$1),"à collecter","non concerné ")</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au2" displayName="Tableau2" ref="A3:J90" totalsRowShown="0" headerRowDxfId="44" dataDxfId="43">
  <autoFilter ref="A3:J90" xr:uid="{00000000-0009-0000-0100-000002000000}"/>
  <tableColumns count="10">
    <tableColumn id="1" xr3:uid="{00000000-0010-0000-0300-000001000000}" name="Question clé " dataDxfId="42"/>
    <tableColumn id="18" xr3:uid="{00000000-0010-0000-0300-000012000000}" name="N°" dataDxfId="41"/>
    <tableColumn id="2" xr3:uid="{00000000-0010-0000-0300-000002000000}" name="Indicateurs"/>
    <tableColumn id="5" xr3:uid="{00000000-0010-0000-0300-000005000000}" name="Données source " dataDxfId="40"/>
    <tableColumn id="7" xr3:uid="{00000000-0010-0000-0300-000007000000}" name="Données à collecter" dataDxfId="39"/>
    <tableColumn id="13" xr3:uid="{00000000-0010-0000-0300-00000D000000}" name="Précisions" dataDxfId="38"/>
    <tableColumn id="14" xr3:uid="{00000000-0010-0000-0300-00000E000000}" name="Contrôles de cohérence (bloquant)" dataDxfId="37"/>
    <tableColumn id="15" xr3:uid="{00000000-0010-0000-0300-00000F000000}" name="Atypies_x000a_ (non bloquant)" dataDxfId="36"/>
    <tableColumn id="16" xr3:uid="{00000000-0010-0000-0300-000010000000}" name="Périmètre" dataDxfId="35"/>
    <tableColumn id="4" xr3:uid="{00000000-0010-0000-0300-000004000000}" name="ESMS Concerné" dataDxfId="34"/>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au8" displayName="Tableau8" ref="A3:J94" totalsRowShown="0" headerRowDxfId="33" tableBorderDxfId="32">
  <autoFilter ref="A3:J94" xr:uid="{00000000-0009-0000-0100-000008000000}"/>
  <tableColumns count="10">
    <tableColumn id="1" xr3:uid="{00000000-0010-0000-0400-000001000000}" name="Question clé " dataDxfId="31"/>
    <tableColumn id="2" xr3:uid="{00000000-0010-0000-0400-000002000000}" name="N°"/>
    <tableColumn id="3" xr3:uid="{00000000-0010-0000-0400-000003000000}" name="Indicateurs"/>
    <tableColumn id="4" xr3:uid="{00000000-0010-0000-0400-000004000000}" name="Données source "/>
    <tableColumn id="5" xr3:uid="{00000000-0010-0000-0400-000005000000}" name="Données à collecter"/>
    <tableColumn id="6" xr3:uid="{00000000-0010-0000-0400-000006000000}" name="Précisions"/>
    <tableColumn id="7" xr3:uid="{00000000-0010-0000-0400-000007000000}" name="Contrôles de cohérence (bloquant)"/>
    <tableColumn id="8" xr3:uid="{00000000-0010-0000-0400-000008000000}" name="Atypies_x000a_ (non bloquant)"/>
    <tableColumn id="9" xr3:uid="{00000000-0010-0000-0400-000009000000}" name="Périmètre"/>
    <tableColumn id="10" xr3:uid="{00000000-0010-0000-0400-00000A000000}" name="ESMS Concerné" dataDxfId="3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au4" displayName="Tableau4" ref="A3:J76" totalsRowShown="0" headerRowDxfId="29" dataDxfId="27" headerRowBorderDxfId="28" tableBorderDxfId="26" totalsRowBorderDxfId="25">
  <autoFilter ref="A3:J76" xr:uid="{00000000-0009-0000-0100-000004000000}"/>
  <tableColumns count="10">
    <tableColumn id="1" xr3:uid="{00000000-0010-0000-0500-000001000000}" name="Question clé " dataDxfId="24"/>
    <tableColumn id="2" xr3:uid="{00000000-0010-0000-0500-000002000000}" name="N°" dataDxfId="23"/>
    <tableColumn id="3" xr3:uid="{00000000-0010-0000-0500-000003000000}" name="Indicateurs" dataDxfId="22"/>
    <tableColumn id="4" xr3:uid="{00000000-0010-0000-0500-000004000000}" name="Données source " dataDxfId="21"/>
    <tableColumn id="5" xr3:uid="{00000000-0010-0000-0500-000005000000}" name="Données à collecter" dataDxfId="20"/>
    <tableColumn id="7" xr3:uid="{00000000-0010-0000-0500-000007000000}" name="Précisions" dataDxfId="19"/>
    <tableColumn id="8" xr3:uid="{00000000-0010-0000-0500-000008000000}" name="Contrôles de cohérence (bloquant)" dataDxfId="18"/>
    <tableColumn id="9" xr3:uid="{00000000-0010-0000-0500-000009000000}" name="Atypies_x000a_ (non bloquant)" dataDxfId="17"/>
    <tableColumn id="10" xr3:uid="{00000000-0010-0000-0500-00000A000000}" name="Périmètre" dataDxfId="16"/>
    <tableColumn id="12" xr3:uid="{00000000-0010-0000-0500-00000C000000}" name="ESMS Concerné" dataDxfId="15">
      <calculatedColumnFormula>IF(OR("IME"=$B$1,"ITEP"=$B$1,"IEM"=$B$1,"IMP"=$B$1,"IDA"=$B$1,"EEAP"=$B$1,"IDV"=$B$1,"MAS"=$B$1,"FAM/EAM"=$B$1,"CRP"=$B$1,"EEAH"=$B$1,"EANM"=$B$1,"EHPAD"=$B$1,"ESAT"=$B$1,"SSIAD"=$B$1,"SESSAD"=$B$1,"SAMSAH"=$B$1,"SPASAD"=$B$1,"SAVS"=$B$1,"CAMSP"=$B$1,"CMPP"=$B$1,""=$B$1),"à collecter","non concerné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15968"/>
      </a:dk2>
      <a:lt2>
        <a:srgbClr val="682135"/>
      </a:lt2>
      <a:accent1>
        <a:srgbClr val="532168"/>
      </a:accent1>
      <a:accent2>
        <a:srgbClr val="7DAA26"/>
      </a:accent2>
      <a:accent3>
        <a:srgbClr val="FF9800"/>
      </a:accent3>
      <a:accent4>
        <a:srgbClr val="A59C87"/>
      </a:accent4>
      <a:accent5>
        <a:srgbClr val="4BACC6"/>
      </a:accent5>
      <a:accent6>
        <a:srgbClr val="CCE3DE"/>
      </a:accent6>
      <a:hlink>
        <a:srgbClr val="002060"/>
      </a:hlink>
      <a:folHlink>
        <a:srgbClr val="A59C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I27"/>
  <sheetViews>
    <sheetView tabSelected="1" zoomScale="93" zoomScaleNormal="93" workbookViewId="0">
      <selection activeCell="I5" sqref="I5"/>
    </sheetView>
  </sheetViews>
  <sheetFormatPr baseColWidth="10" defaultColWidth="10.85546875" defaultRowHeight="15" x14ac:dyDescent="0.25"/>
  <cols>
    <col min="1" max="1" width="10.85546875" style="32"/>
    <col min="2" max="2" width="20.42578125" style="32" customWidth="1"/>
    <col min="3" max="8" width="10.85546875" style="32"/>
    <col min="9" max="9" width="68.28515625" style="32" customWidth="1"/>
    <col min="10" max="16384" width="10.85546875" style="32"/>
  </cols>
  <sheetData>
    <row r="4" spans="1:9" ht="105.75" customHeight="1" x14ac:dyDescent="0.25">
      <c r="B4" s="42"/>
      <c r="C4" s="38"/>
      <c r="D4" s="39"/>
      <c r="E4" s="38"/>
      <c r="F4" s="38"/>
    </row>
    <row r="5" spans="1:9" ht="15.75" x14ac:dyDescent="0.25">
      <c r="B5" s="42"/>
      <c r="C5" s="38"/>
      <c r="D5" s="39"/>
      <c r="E5" s="38"/>
      <c r="F5" s="38"/>
    </row>
    <row r="6" spans="1:9" x14ac:dyDescent="0.25">
      <c r="B6" s="40"/>
      <c r="C6" s="41"/>
      <c r="D6" s="40"/>
      <c r="E6" s="40"/>
      <c r="F6" s="40"/>
    </row>
    <row r="13" spans="1:9" ht="11.1" customHeight="1" x14ac:dyDescent="0.25">
      <c r="A13" s="44"/>
      <c r="B13" s="45"/>
      <c r="C13" s="45"/>
      <c r="D13" s="45"/>
      <c r="E13" s="45"/>
      <c r="F13" s="45"/>
      <c r="G13" s="45"/>
      <c r="H13" s="45"/>
      <c r="I13" s="45"/>
    </row>
    <row r="14" spans="1:9" ht="15" customHeight="1" x14ac:dyDescent="0.25">
      <c r="A14" s="209"/>
      <c r="B14" s="662" t="s">
        <v>1057</v>
      </c>
      <c r="C14" s="662"/>
      <c r="D14" s="662"/>
      <c r="E14" s="662"/>
      <c r="F14" s="662"/>
      <c r="G14" s="662"/>
      <c r="H14" s="662"/>
      <c r="I14" s="662"/>
    </row>
    <row r="15" spans="1:9" ht="15" customHeight="1" x14ac:dyDescent="0.25">
      <c r="A15" s="44"/>
      <c r="B15" s="601"/>
      <c r="C15" s="601"/>
      <c r="D15" s="601"/>
      <c r="E15" s="601"/>
      <c r="F15" s="601"/>
      <c r="G15" s="601"/>
      <c r="H15" s="601"/>
      <c r="I15" s="601"/>
    </row>
    <row r="16" spans="1:9" ht="15" customHeight="1" x14ac:dyDescent="0.25">
      <c r="A16" s="44"/>
      <c r="B16" s="662" t="s">
        <v>1060</v>
      </c>
      <c r="C16" s="662"/>
      <c r="D16" s="662"/>
      <c r="E16" s="662"/>
      <c r="F16" s="662"/>
      <c r="G16" s="662"/>
      <c r="H16" s="662"/>
      <c r="I16" s="662"/>
    </row>
    <row r="17" spans="1:9" ht="15" customHeight="1" x14ac:dyDescent="0.25">
      <c r="A17" s="44"/>
      <c r="B17" s="601"/>
      <c r="C17" s="601"/>
      <c r="D17" s="601"/>
      <c r="E17" s="601"/>
      <c r="F17" s="601"/>
      <c r="G17" s="601"/>
      <c r="H17" s="601"/>
      <c r="I17" s="601"/>
    </row>
    <row r="18" spans="1:9" ht="15" customHeight="1" x14ac:dyDescent="0.25">
      <c r="A18" s="44"/>
      <c r="B18" s="662" t="s">
        <v>1061</v>
      </c>
      <c r="C18" s="662"/>
      <c r="D18" s="662"/>
      <c r="E18" s="662"/>
      <c r="F18" s="662"/>
      <c r="G18" s="662"/>
      <c r="H18" s="662"/>
      <c r="I18" s="662"/>
    </row>
    <row r="19" spans="1:9" ht="15" customHeight="1" x14ac:dyDescent="0.25">
      <c r="A19" s="44"/>
      <c r="B19" s="601"/>
      <c r="C19" s="601"/>
      <c r="D19" s="601"/>
      <c r="E19" s="601"/>
      <c r="F19" s="601"/>
      <c r="G19" s="601"/>
      <c r="H19" s="601"/>
      <c r="I19" s="601"/>
    </row>
    <row r="20" spans="1:9" ht="15" customHeight="1" x14ac:dyDescent="0.25">
      <c r="A20" s="44"/>
      <c r="B20" s="662" t="s">
        <v>1062</v>
      </c>
      <c r="C20" s="662"/>
      <c r="D20" s="662"/>
      <c r="E20" s="662"/>
      <c r="F20" s="662"/>
      <c r="G20" s="662"/>
      <c r="H20" s="662"/>
      <c r="I20" s="662"/>
    </row>
    <row r="21" spans="1:9" ht="15" customHeight="1" x14ac:dyDescent="0.25">
      <c r="A21" s="44"/>
      <c r="B21" s="601"/>
      <c r="C21" s="601"/>
      <c r="D21" s="601"/>
      <c r="E21" s="601"/>
      <c r="F21" s="601"/>
      <c r="G21" s="601"/>
      <c r="H21" s="601"/>
      <c r="I21" s="601"/>
    </row>
    <row r="22" spans="1:9" ht="15" customHeight="1" x14ac:dyDescent="0.25">
      <c r="A22" s="44"/>
      <c r="B22" s="662" t="s">
        <v>1063</v>
      </c>
      <c r="C22" s="662"/>
      <c r="D22" s="662"/>
      <c r="E22" s="662"/>
      <c r="F22" s="662"/>
      <c r="G22" s="662"/>
      <c r="H22" s="662"/>
      <c r="I22" s="662"/>
    </row>
    <row r="23" spans="1:9" ht="15" customHeight="1" x14ac:dyDescent="0.25">
      <c r="A23" s="44"/>
      <c r="B23" s="601"/>
      <c r="C23" s="601"/>
      <c r="D23" s="601"/>
      <c r="E23" s="601"/>
      <c r="F23" s="601"/>
      <c r="G23" s="601"/>
      <c r="H23" s="601"/>
      <c r="I23" s="601"/>
    </row>
    <row r="24" spans="1:9" ht="15" customHeight="1" x14ac:dyDescent="0.25">
      <c r="A24" s="44"/>
      <c r="B24" s="662" t="s">
        <v>1058</v>
      </c>
      <c r="C24" s="662"/>
      <c r="D24" s="662"/>
      <c r="E24" s="662"/>
      <c r="F24" s="662"/>
      <c r="G24" s="662"/>
      <c r="H24" s="662"/>
      <c r="I24" s="662"/>
    </row>
    <row r="25" spans="1:9" ht="15" customHeight="1" x14ac:dyDescent="0.25">
      <c r="A25" s="44"/>
      <c r="B25" s="601"/>
      <c r="C25" s="601"/>
      <c r="D25" s="601"/>
      <c r="E25" s="601"/>
      <c r="F25" s="601"/>
      <c r="G25" s="601"/>
      <c r="H25" s="601"/>
      <c r="I25" s="601"/>
    </row>
    <row r="26" spans="1:9" ht="15" customHeight="1" x14ac:dyDescent="0.25">
      <c r="A26" s="44"/>
      <c r="B26" s="662" t="s">
        <v>1059</v>
      </c>
      <c r="C26" s="662"/>
      <c r="D26" s="662"/>
      <c r="E26" s="662"/>
      <c r="F26" s="662"/>
      <c r="G26" s="662"/>
      <c r="H26" s="662"/>
      <c r="I26" s="662"/>
    </row>
    <row r="27" spans="1:9" x14ac:dyDescent="0.25">
      <c r="B27" s="210"/>
      <c r="C27" s="210"/>
      <c r="D27" s="210"/>
      <c r="E27" s="210"/>
      <c r="F27" s="210"/>
      <c r="G27" s="210"/>
      <c r="H27" s="210"/>
      <c r="I27" s="210"/>
    </row>
  </sheetData>
  <sheetProtection algorithmName="SHA-512" hashValue="ilx7O8umfdWo4Lwwi+y4aWNANx6pRtXvI1FJksdmDhVX+h/nUC6puKDdSSrDYWcoe7Y0UdwDYXbPzUsjVIT9qg==" saltValue="M32Vok4V2A8Lxv3xxvVStA==" spinCount="100000" sheet="1" objects="1" scenarios="1"/>
  <mergeCells count="7">
    <mergeCell ref="B14:I14"/>
    <mergeCell ref="B26:I26"/>
    <mergeCell ref="B22:I22"/>
    <mergeCell ref="B20:I20"/>
    <mergeCell ref="B18:I18"/>
    <mergeCell ref="B16:I16"/>
    <mergeCell ref="B24:I24"/>
  </mergeCells>
  <hyperlinks>
    <hyperlink ref="B14:I14" location="'MODE EMPLOI'!A1" display="Mode d'emploi….....................................................................................................................Onglet 1 " xr:uid="{00000000-0004-0000-0000-000000000000}"/>
    <hyperlink ref="B16:I16" location="'Caract OG'!A1" display="Données de caractérisation pour les Organismes gestionnaires (OG)…...................................Onglet 2" xr:uid="{00000000-0004-0000-0000-000001000000}"/>
    <hyperlink ref="B18:I18" location="'Caract ESMS'!A1" display="Données de caractérisation pour les ESMS…...........................................................................Onglet 3" xr:uid="{00000000-0004-0000-0000-000002000000}"/>
    <hyperlink ref="B20:I20" location="'Axe 1'!A1" display="Indicateurs de l'axe 1 &quot;Prestations de soins et d’accompagnement pour les personnes&quot;……...Onglet 4" xr:uid="{00000000-0004-0000-0000-000003000000}"/>
    <hyperlink ref="B22:I22" location="'Axe 2'!A1" display="Indicateur de l'axe 2 &quot; Ressources humaines&quot;….......................................................................Onglet 5" xr:uid="{00000000-0004-0000-0000-000004000000}"/>
    <hyperlink ref="B24:I24" location="'Axe 3'!A1" display="Indicateur de l'axe 3 &quot;Finances et budget&quot;…............................................................................Onglet 6 " xr:uid="{00000000-0004-0000-0000-000005000000}"/>
    <hyperlink ref="B26:I26" location="'Axe 4'!A1" display="Indicateur de l'axe 4 &quot;Objectifs&quot;…............................................................................................Onglet 7" xr:uid="{00000000-0004-0000-0000-000006000000}"/>
  </hyperlink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pageSetUpPr fitToPage="1"/>
  </sheetPr>
  <dimension ref="B1:L66"/>
  <sheetViews>
    <sheetView topLeftCell="A56" zoomScale="96" zoomScaleNormal="96" workbookViewId="0">
      <selection activeCell="H72" sqref="H72"/>
    </sheetView>
  </sheetViews>
  <sheetFormatPr baseColWidth="10" defaultColWidth="10.85546875" defaultRowHeight="15" x14ac:dyDescent="0.25"/>
  <cols>
    <col min="1" max="1" width="3.5703125" style="32" customWidth="1"/>
    <col min="2" max="2" width="10.42578125" style="106" customWidth="1"/>
    <col min="3" max="3" width="11.42578125" style="32" customWidth="1"/>
    <col min="4" max="4" width="10.5703125" style="32" customWidth="1"/>
    <col min="5" max="5" width="30.42578125" style="32" customWidth="1"/>
    <col min="6" max="6" width="21.42578125" style="32" customWidth="1"/>
    <col min="7" max="7" width="17.42578125" style="32" customWidth="1"/>
    <col min="8" max="8" width="20.5703125" style="32" customWidth="1"/>
    <col min="9" max="9" width="22.140625" style="32" customWidth="1"/>
    <col min="10" max="10" width="20.42578125" style="32" customWidth="1"/>
    <col min="11" max="11" width="12.42578125" style="32" customWidth="1"/>
    <col min="12" max="12" width="21.5703125" style="32" customWidth="1"/>
    <col min="13" max="13" width="15.42578125" style="32" customWidth="1"/>
    <col min="14" max="16384" width="10.85546875" style="32"/>
  </cols>
  <sheetData>
    <row r="1" spans="2:12" ht="23.85" customHeight="1" x14ac:dyDescent="0.25">
      <c r="B1" s="660" t="s">
        <v>1200</v>
      </c>
      <c r="C1" s="145"/>
      <c r="D1" s="145"/>
      <c r="E1" s="145"/>
      <c r="F1" s="145"/>
      <c r="G1" s="145"/>
      <c r="H1" s="145"/>
      <c r="I1" s="145"/>
      <c r="J1" s="145"/>
    </row>
    <row r="2" spans="2:12" ht="31.5" customHeight="1" x14ac:dyDescent="0.25">
      <c r="B2" s="146"/>
      <c r="C2" s="43"/>
      <c r="D2" s="43"/>
      <c r="E2" s="659"/>
      <c r="F2" s="43"/>
      <c r="G2" s="43"/>
      <c r="H2" s="43"/>
    </row>
    <row r="3" spans="2:12" ht="25.5" customHeight="1" x14ac:dyDescent="0.25">
      <c r="B3" s="664" t="s">
        <v>1045</v>
      </c>
      <c r="C3" s="664"/>
      <c r="D3" s="664"/>
      <c r="E3" s="664"/>
      <c r="F3" s="664"/>
      <c r="G3" s="664"/>
      <c r="H3" s="664"/>
      <c r="I3" s="664"/>
      <c r="J3" s="664"/>
    </row>
    <row r="4" spans="2:12" ht="250.5" customHeight="1" x14ac:dyDescent="0.25">
      <c r="B4" s="664"/>
      <c r="C4" s="664"/>
      <c r="D4" s="664"/>
      <c r="E4" s="664"/>
      <c r="F4" s="664"/>
      <c r="G4" s="664"/>
      <c r="H4" s="664"/>
      <c r="I4" s="664"/>
      <c r="J4" s="664"/>
    </row>
    <row r="5" spans="2:12" ht="59.1" customHeight="1" x14ac:dyDescent="0.25">
      <c r="B5" s="665" t="s">
        <v>915</v>
      </c>
      <c r="C5" s="665"/>
      <c r="D5" s="665"/>
      <c r="E5" s="665"/>
      <c r="F5" s="665"/>
      <c r="G5" s="665"/>
      <c r="H5" s="665"/>
      <c r="I5" s="665"/>
      <c r="J5" s="665"/>
    </row>
    <row r="6" spans="2:12" ht="252.6" customHeight="1" x14ac:dyDescent="0.25">
      <c r="B6" s="356"/>
      <c r="C6" s="357"/>
      <c r="D6" s="357"/>
      <c r="E6" s="358"/>
      <c r="F6" s="357"/>
      <c r="G6" s="357"/>
      <c r="H6" s="357"/>
      <c r="I6" s="357"/>
      <c r="J6" s="357"/>
      <c r="K6" s="358"/>
      <c r="L6" s="357"/>
    </row>
    <row r="7" spans="2:12" ht="25.35" customHeight="1" x14ac:dyDescent="0.25">
      <c r="B7" s="663" t="s">
        <v>884</v>
      </c>
      <c r="C7" s="663"/>
      <c r="D7" s="663"/>
      <c r="E7" s="663"/>
      <c r="F7" s="663"/>
      <c r="G7" s="663"/>
      <c r="H7" s="663"/>
      <c r="I7" s="663"/>
    </row>
    <row r="8" spans="2:12" ht="13.35" customHeight="1" x14ac:dyDescent="0.25"/>
    <row r="9" spans="2:12" ht="15.6" customHeight="1" x14ac:dyDescent="0.25"/>
    <row r="10" spans="2:12" ht="12.6" customHeight="1" x14ac:dyDescent="0.25">
      <c r="B10" s="156"/>
      <c r="C10" s="157"/>
      <c r="D10" s="158"/>
      <c r="E10" s="158"/>
      <c r="F10" s="159"/>
      <c r="G10" s="39"/>
      <c r="H10" s="39"/>
      <c r="I10" s="39"/>
      <c r="J10" s="39"/>
      <c r="K10" s="39"/>
      <c r="L10" s="39"/>
    </row>
    <row r="60" spans="3:10" ht="18.75" x14ac:dyDescent="0.3">
      <c r="C60" s="359" t="s">
        <v>895</v>
      </c>
    </row>
    <row r="62" spans="3:10" ht="40.35" customHeight="1" x14ac:dyDescent="0.25">
      <c r="C62" s="360" t="s">
        <v>723</v>
      </c>
      <c r="D62" s="361"/>
      <c r="E62" s="455" t="s">
        <v>898</v>
      </c>
      <c r="F62" s="455"/>
    </row>
    <row r="63" spans="3:10" x14ac:dyDescent="0.25">
      <c r="C63" s="666" t="s">
        <v>723</v>
      </c>
      <c r="E63" s="667" t="s">
        <v>1012</v>
      </c>
      <c r="F63" s="667"/>
      <c r="G63" s="667"/>
      <c r="H63" s="667"/>
      <c r="I63" s="667"/>
      <c r="J63" s="667"/>
    </row>
    <row r="64" spans="3:10" x14ac:dyDescent="0.25">
      <c r="C64" s="666"/>
      <c r="E64" s="667"/>
      <c r="F64" s="667"/>
      <c r="G64" s="667"/>
      <c r="H64" s="667"/>
      <c r="I64" s="667"/>
      <c r="J64" s="667"/>
    </row>
    <row r="65" spans="3:10" ht="15.75" x14ac:dyDescent="0.25">
      <c r="C65" s="362" t="s">
        <v>605</v>
      </c>
      <c r="D65" s="363" t="s">
        <v>813</v>
      </c>
      <c r="E65" s="455" t="s">
        <v>1046</v>
      </c>
      <c r="F65" s="657"/>
      <c r="G65" s="657"/>
      <c r="H65" s="657"/>
      <c r="I65" s="657"/>
      <c r="J65" s="657"/>
    </row>
    <row r="66" spans="3:10" ht="36" customHeight="1" x14ac:dyDescent="0.25">
      <c r="C66" s="606">
        <v>1192</v>
      </c>
      <c r="D66" s="363" t="s">
        <v>813</v>
      </c>
      <c r="E66" s="455" t="s">
        <v>1199</v>
      </c>
      <c r="F66" s="456"/>
    </row>
  </sheetData>
  <sheetProtection algorithmName="SHA-512" hashValue="Hr9SkjNdudyz0jhU+O900QJ6q4yY68RLhRXOySwYX0EzLYzu4seuSM2sokWHfb7jtkZgW9KPjB2RXhkNqdqYxw==" saltValue="F1yvZPXXKQSbWdmNsVePyg==" spinCount="100000" sheet="1" selectLockedCells="1" selectUnlockedCells="1"/>
  <mergeCells count="5">
    <mergeCell ref="B7:I7"/>
    <mergeCell ref="B3:J4"/>
    <mergeCell ref="B5:J5"/>
    <mergeCell ref="C63:C64"/>
    <mergeCell ref="E63:J64"/>
  </mergeCells>
  <dataValidations count="1">
    <dataValidation type="list" allowBlank="1" showInputMessage="1" showErrorMessage="1" sqref="C10" xr:uid="{00000000-0002-0000-0100-000000000000}">
      <formula1>"IME,ITEP,IEM,IMP,IDA,EEAP,IDV,MAS,FAM/EAM,CRP,EEAH,EANM,EHPAD,ESAT,SSIAD,SESSAD,SAMSAH,SPASAD,SAVS,CAMSP,CMPP"</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tint="-0.34998626667073579"/>
    <pageSetUpPr fitToPage="1"/>
  </sheetPr>
  <dimension ref="A1:H107"/>
  <sheetViews>
    <sheetView zoomScale="91" zoomScaleNormal="91" zoomScaleSheetLayoutView="40" workbookViewId="0">
      <selection activeCell="C6" sqref="C6"/>
    </sheetView>
  </sheetViews>
  <sheetFormatPr baseColWidth="10" defaultColWidth="11.42578125" defaultRowHeight="50.1" customHeight="1" outlineLevelRow="1" outlineLevelCol="1" x14ac:dyDescent="0.25"/>
  <cols>
    <col min="1" max="1" width="18.42578125" style="1" customWidth="1"/>
    <col min="2" max="2" width="18.42578125" style="20" customWidth="1"/>
    <col min="3" max="3" width="70.5703125" style="2" customWidth="1"/>
    <col min="4" max="4" width="54.5703125" style="22" customWidth="1"/>
    <col min="5" max="5" width="31.5703125" style="2" customWidth="1"/>
    <col min="6" max="6" width="19.140625" style="1" hidden="1" customWidth="1" outlineLevel="1"/>
    <col min="7" max="7" width="24" style="1" customWidth="1" collapsed="1"/>
    <col min="8" max="8" width="3.5703125" style="1" customWidth="1"/>
    <col min="9" max="16384" width="11.42578125" style="1"/>
  </cols>
  <sheetData>
    <row r="1" spans="1:8" ht="50.1" customHeight="1" thickBot="1" x14ac:dyDescent="0.3">
      <c r="A1" s="364"/>
      <c r="B1" s="103"/>
      <c r="C1" s="368" t="s">
        <v>738</v>
      </c>
      <c r="D1" s="103"/>
      <c r="E1" s="103"/>
      <c r="F1" s="103"/>
      <c r="G1" s="365"/>
    </row>
    <row r="2" spans="1:8" ht="8.1" customHeight="1" x14ac:dyDescent="0.25">
      <c r="C2" s="163"/>
    </row>
    <row r="3" spans="1:8" ht="50.1" customHeight="1" x14ac:dyDescent="0.25">
      <c r="A3" s="457" t="s">
        <v>779</v>
      </c>
      <c r="B3" s="37" t="s">
        <v>675</v>
      </c>
      <c r="C3" s="37" t="s">
        <v>900</v>
      </c>
      <c r="D3" s="37" t="s">
        <v>0</v>
      </c>
      <c r="E3" s="37" t="s">
        <v>902</v>
      </c>
      <c r="F3" s="37" t="s">
        <v>33</v>
      </c>
      <c r="G3" s="458" t="s">
        <v>1</v>
      </c>
    </row>
    <row r="4" spans="1:8" ht="12" customHeight="1" thickBot="1" x14ac:dyDescent="0.3">
      <c r="B4" s="1"/>
      <c r="C4" s="1"/>
      <c r="D4" s="1"/>
      <c r="E4" s="1"/>
    </row>
    <row r="5" spans="1:8" ht="50.1" customHeight="1" thickBot="1" x14ac:dyDescent="0.3">
      <c r="A5" s="468" t="s">
        <v>406</v>
      </c>
      <c r="B5" s="469">
        <v>675</v>
      </c>
      <c r="C5" s="470" t="s">
        <v>910</v>
      </c>
      <c r="D5" s="231"/>
      <c r="E5" s="232"/>
      <c r="F5" s="233"/>
      <c r="G5" s="233"/>
      <c r="H5" s="234"/>
    </row>
    <row r="6" spans="1:8" ht="50.1" customHeight="1" x14ac:dyDescent="0.25">
      <c r="A6" s="471"/>
      <c r="B6" s="496">
        <v>675</v>
      </c>
      <c r="C6" s="495" t="s">
        <v>909</v>
      </c>
      <c r="D6" s="474"/>
      <c r="E6" s="475"/>
      <c r="F6" s="476"/>
      <c r="G6" s="477"/>
      <c r="H6" s="459"/>
    </row>
    <row r="7" spans="1:8" ht="50.1" customHeight="1" outlineLevel="1" x14ac:dyDescent="0.25">
      <c r="A7" s="488" t="s">
        <v>407</v>
      </c>
      <c r="B7" s="489">
        <v>676</v>
      </c>
      <c r="C7" s="490" t="s">
        <v>412</v>
      </c>
      <c r="D7" s="491"/>
      <c r="E7" s="492"/>
      <c r="F7" s="493"/>
      <c r="G7" s="494"/>
      <c r="H7" s="459"/>
    </row>
    <row r="8" spans="1:8" ht="50.1" customHeight="1" outlineLevel="1" x14ac:dyDescent="0.25">
      <c r="A8" s="229" t="s">
        <v>407</v>
      </c>
      <c r="B8" s="214">
        <v>677</v>
      </c>
      <c r="C8" s="215" t="s">
        <v>413</v>
      </c>
      <c r="D8" s="216"/>
      <c r="E8" s="217"/>
      <c r="F8" s="218"/>
      <c r="G8" s="219"/>
      <c r="H8" s="459"/>
    </row>
    <row r="9" spans="1:8" ht="50.1" customHeight="1" outlineLevel="1" x14ac:dyDescent="0.25">
      <c r="A9" s="229" t="s">
        <v>407</v>
      </c>
      <c r="B9" s="214">
        <v>678</v>
      </c>
      <c r="C9" s="215" t="s">
        <v>425</v>
      </c>
      <c r="D9" s="216"/>
      <c r="E9" s="217"/>
      <c r="F9" s="218"/>
      <c r="G9" s="219"/>
      <c r="H9" s="459"/>
    </row>
    <row r="10" spans="1:8" ht="50.1" customHeight="1" outlineLevel="1" x14ac:dyDescent="0.25">
      <c r="A10" s="77" t="s">
        <v>407</v>
      </c>
      <c r="B10" s="5">
        <v>679</v>
      </c>
      <c r="C10" s="62" t="s">
        <v>408</v>
      </c>
      <c r="D10" s="13"/>
      <c r="E10" s="62"/>
      <c r="F10" s="63"/>
      <c r="G10" s="64"/>
      <c r="H10" s="459"/>
    </row>
    <row r="11" spans="1:8" ht="50.1" customHeight="1" outlineLevel="1" x14ac:dyDescent="0.25">
      <c r="A11" s="77" t="s">
        <v>407</v>
      </c>
      <c r="B11" s="5">
        <v>680</v>
      </c>
      <c r="C11" s="62" t="s">
        <v>409</v>
      </c>
      <c r="D11" s="13"/>
      <c r="E11" s="62"/>
      <c r="F11" s="63"/>
      <c r="G11" s="64"/>
      <c r="H11" s="459"/>
    </row>
    <row r="12" spans="1:8" ht="50.1" customHeight="1" outlineLevel="1" x14ac:dyDescent="0.25">
      <c r="A12" s="77" t="s">
        <v>407</v>
      </c>
      <c r="B12" s="5">
        <v>681</v>
      </c>
      <c r="C12" s="62" t="s">
        <v>410</v>
      </c>
      <c r="D12" s="13"/>
      <c r="E12" s="62"/>
      <c r="F12" s="63"/>
      <c r="G12" s="64"/>
      <c r="H12" s="459"/>
    </row>
    <row r="13" spans="1:8" ht="50.1" customHeight="1" outlineLevel="1" x14ac:dyDescent="0.25">
      <c r="A13" s="77" t="s">
        <v>407</v>
      </c>
      <c r="B13" s="5">
        <v>682</v>
      </c>
      <c r="C13" s="62" t="s">
        <v>411</v>
      </c>
      <c r="D13" s="13"/>
      <c r="E13" s="62"/>
      <c r="F13" s="63"/>
      <c r="G13" s="64"/>
      <c r="H13" s="459"/>
    </row>
    <row r="14" spans="1:8" ht="50.1" customHeight="1" outlineLevel="1" x14ac:dyDescent="0.25">
      <c r="A14" s="77" t="s">
        <v>407</v>
      </c>
      <c r="B14" s="5">
        <v>683</v>
      </c>
      <c r="C14" s="62" t="s">
        <v>414</v>
      </c>
      <c r="D14" s="13"/>
      <c r="E14" s="62"/>
      <c r="F14" s="63"/>
      <c r="G14" s="64"/>
      <c r="H14" s="459"/>
    </row>
    <row r="15" spans="1:8" ht="50.1" customHeight="1" outlineLevel="1" x14ac:dyDescent="0.25">
      <c r="A15" s="77" t="s">
        <v>407</v>
      </c>
      <c r="B15" s="5">
        <v>684</v>
      </c>
      <c r="C15" s="62" t="s">
        <v>415</v>
      </c>
      <c r="D15" s="13"/>
      <c r="E15" s="62"/>
      <c r="F15" s="63"/>
      <c r="G15" s="64"/>
      <c r="H15" s="459"/>
    </row>
    <row r="16" spans="1:8" ht="50.1" customHeight="1" outlineLevel="1" x14ac:dyDescent="0.25">
      <c r="A16" s="77" t="s">
        <v>407</v>
      </c>
      <c r="B16" s="5">
        <v>685</v>
      </c>
      <c r="C16" s="62" t="s">
        <v>416</v>
      </c>
      <c r="D16" s="13"/>
      <c r="E16" s="62"/>
      <c r="F16" s="63"/>
      <c r="G16" s="64"/>
      <c r="H16" s="459"/>
    </row>
    <row r="17" spans="1:8" ht="50.1" customHeight="1" outlineLevel="1" x14ac:dyDescent="0.25">
      <c r="A17" s="77" t="s">
        <v>407</v>
      </c>
      <c r="B17" s="5">
        <v>686</v>
      </c>
      <c r="C17" s="62" t="s">
        <v>417</v>
      </c>
      <c r="D17" s="13"/>
      <c r="E17" s="62"/>
      <c r="F17" s="63"/>
      <c r="G17" s="64"/>
      <c r="H17" s="459"/>
    </row>
    <row r="18" spans="1:8" ht="50.1" customHeight="1" outlineLevel="1" x14ac:dyDescent="0.25">
      <c r="A18" s="77" t="s">
        <v>407</v>
      </c>
      <c r="B18" s="5">
        <v>687</v>
      </c>
      <c r="C18" s="62" t="s">
        <v>418</v>
      </c>
      <c r="D18" s="13"/>
      <c r="E18" s="62"/>
      <c r="F18" s="63"/>
      <c r="G18" s="64"/>
      <c r="H18" s="459"/>
    </row>
    <row r="19" spans="1:8" ht="50.1" customHeight="1" outlineLevel="1" x14ac:dyDescent="0.25">
      <c r="A19" s="77" t="s">
        <v>407</v>
      </c>
      <c r="B19" s="5">
        <v>688</v>
      </c>
      <c r="C19" s="62" t="s">
        <v>419</v>
      </c>
      <c r="D19" s="13"/>
      <c r="E19" s="62"/>
      <c r="F19" s="63"/>
      <c r="G19" s="64"/>
      <c r="H19" s="459"/>
    </row>
    <row r="20" spans="1:8" ht="50.1" customHeight="1" outlineLevel="1" x14ac:dyDescent="0.25">
      <c r="A20" s="77" t="s">
        <v>407</v>
      </c>
      <c r="B20" s="5">
        <v>689</v>
      </c>
      <c r="C20" s="62" t="s">
        <v>420</v>
      </c>
      <c r="D20" s="13"/>
      <c r="E20" s="62"/>
      <c r="F20" s="63"/>
      <c r="G20" s="64"/>
      <c r="H20" s="459"/>
    </row>
    <row r="21" spans="1:8" ht="50.1" customHeight="1" outlineLevel="1" x14ac:dyDescent="0.25">
      <c r="A21" s="77" t="s">
        <v>407</v>
      </c>
      <c r="B21" s="5">
        <v>690</v>
      </c>
      <c r="C21" s="62" t="s">
        <v>421</v>
      </c>
      <c r="D21" s="13"/>
      <c r="E21" s="62"/>
      <c r="F21" s="63"/>
      <c r="G21" s="64"/>
      <c r="H21" s="459"/>
    </row>
    <row r="22" spans="1:8" ht="50.1" customHeight="1" outlineLevel="1" x14ac:dyDescent="0.25">
      <c r="A22" s="77" t="s">
        <v>407</v>
      </c>
      <c r="B22" s="5">
        <v>691</v>
      </c>
      <c r="C22" s="62" t="s">
        <v>422</v>
      </c>
      <c r="D22" s="13"/>
      <c r="E22" s="62"/>
      <c r="F22" s="63"/>
      <c r="G22" s="64"/>
      <c r="H22" s="459"/>
    </row>
    <row r="23" spans="1:8" ht="50.1" customHeight="1" outlineLevel="1" x14ac:dyDescent="0.25">
      <c r="A23" s="77" t="s">
        <v>407</v>
      </c>
      <c r="B23" s="5">
        <v>692</v>
      </c>
      <c r="C23" s="62" t="s">
        <v>423</v>
      </c>
      <c r="D23" s="13"/>
      <c r="E23" s="62"/>
      <c r="F23" s="63"/>
      <c r="G23" s="64"/>
      <c r="H23" s="459"/>
    </row>
    <row r="24" spans="1:8" ht="50.1" customHeight="1" outlineLevel="1" x14ac:dyDescent="0.25">
      <c r="A24" s="77" t="s">
        <v>407</v>
      </c>
      <c r="B24" s="5">
        <v>693</v>
      </c>
      <c r="C24" s="62" t="s">
        <v>885</v>
      </c>
      <c r="D24" s="13"/>
      <c r="E24" s="62"/>
      <c r="F24" s="63"/>
      <c r="G24" s="64"/>
      <c r="H24" s="459"/>
    </row>
    <row r="25" spans="1:8" ht="50.1" customHeight="1" outlineLevel="1" x14ac:dyDescent="0.25">
      <c r="A25" s="77" t="s">
        <v>407</v>
      </c>
      <c r="B25" s="5">
        <v>694</v>
      </c>
      <c r="C25" s="62" t="s">
        <v>424</v>
      </c>
      <c r="D25" s="13"/>
      <c r="E25" s="62"/>
      <c r="F25" s="63"/>
      <c r="G25" s="64"/>
      <c r="H25" s="459"/>
    </row>
    <row r="26" spans="1:8" ht="50.1" customHeight="1" outlineLevel="1" x14ac:dyDescent="0.25">
      <c r="A26" s="229" t="s">
        <v>407</v>
      </c>
      <c r="B26" s="214">
        <v>695</v>
      </c>
      <c r="C26" s="215" t="s">
        <v>426</v>
      </c>
      <c r="D26" s="216"/>
      <c r="E26" s="217"/>
      <c r="F26" s="218"/>
      <c r="G26" s="219"/>
      <c r="H26" s="459"/>
    </row>
    <row r="27" spans="1:8" ht="50.1" customHeight="1" outlineLevel="1" x14ac:dyDescent="0.25">
      <c r="A27" s="77" t="s">
        <v>407</v>
      </c>
      <c r="B27" s="5">
        <v>696</v>
      </c>
      <c r="C27" s="62" t="s">
        <v>427</v>
      </c>
      <c r="D27" s="13"/>
      <c r="E27" s="62"/>
      <c r="F27" s="63"/>
      <c r="G27" s="64"/>
      <c r="H27" s="459"/>
    </row>
    <row r="28" spans="1:8" ht="50.1" customHeight="1" outlineLevel="1" x14ac:dyDescent="0.25">
      <c r="A28" s="77" t="s">
        <v>407</v>
      </c>
      <c r="B28" s="5">
        <v>697</v>
      </c>
      <c r="C28" s="62" t="s">
        <v>428</v>
      </c>
      <c r="D28" s="13"/>
      <c r="E28" s="62"/>
      <c r="F28" s="63"/>
      <c r="G28" s="64"/>
      <c r="H28" s="459"/>
    </row>
    <row r="29" spans="1:8" ht="50.1" customHeight="1" outlineLevel="1" x14ac:dyDescent="0.25">
      <c r="A29" s="77" t="s">
        <v>407</v>
      </c>
      <c r="B29" s="5">
        <v>698</v>
      </c>
      <c r="C29" s="62" t="s">
        <v>429</v>
      </c>
      <c r="D29" s="13"/>
      <c r="E29" s="62"/>
      <c r="F29" s="63"/>
      <c r="G29" s="64"/>
      <c r="H29" s="459"/>
    </row>
    <row r="30" spans="1:8" ht="50.1" customHeight="1" outlineLevel="1" x14ac:dyDescent="0.25">
      <c r="A30" s="77" t="s">
        <v>407</v>
      </c>
      <c r="B30" s="5">
        <v>699</v>
      </c>
      <c r="C30" s="62" t="s">
        <v>430</v>
      </c>
      <c r="D30" s="13"/>
      <c r="E30" s="62"/>
      <c r="F30" s="63"/>
      <c r="G30" s="64"/>
      <c r="H30" s="459"/>
    </row>
    <row r="31" spans="1:8" ht="50.1" customHeight="1" outlineLevel="1" x14ac:dyDescent="0.25">
      <c r="A31" s="77" t="s">
        <v>407</v>
      </c>
      <c r="B31" s="5">
        <v>700</v>
      </c>
      <c r="C31" s="62" t="s">
        <v>431</v>
      </c>
      <c r="D31" s="13"/>
      <c r="E31" s="62"/>
      <c r="F31" s="63"/>
      <c r="G31" s="64"/>
      <c r="H31" s="459"/>
    </row>
    <row r="32" spans="1:8" ht="50.1" customHeight="1" outlineLevel="1" x14ac:dyDescent="0.25">
      <c r="A32" s="77" t="s">
        <v>407</v>
      </c>
      <c r="B32" s="5">
        <v>701</v>
      </c>
      <c r="C32" s="62" t="s">
        <v>432</v>
      </c>
      <c r="D32" s="13"/>
      <c r="E32" s="62"/>
      <c r="F32" s="63"/>
      <c r="G32" s="64"/>
      <c r="H32" s="459"/>
    </row>
    <row r="33" spans="1:8" s="3" customFormat="1" ht="50.1" customHeight="1" outlineLevel="1" x14ac:dyDescent="0.25">
      <c r="A33" s="77" t="s">
        <v>407</v>
      </c>
      <c r="B33" s="5">
        <v>1058</v>
      </c>
      <c r="C33" s="62" t="s">
        <v>499</v>
      </c>
      <c r="D33" s="13"/>
      <c r="E33" s="87"/>
      <c r="F33" s="86"/>
      <c r="G33" s="88"/>
      <c r="H33" s="460"/>
    </row>
    <row r="34" spans="1:8" s="3" customFormat="1" ht="50.1" customHeight="1" outlineLevel="1" x14ac:dyDescent="0.25">
      <c r="A34" s="77" t="s">
        <v>407</v>
      </c>
      <c r="B34" s="5">
        <v>1059</v>
      </c>
      <c r="C34" s="62" t="s">
        <v>500</v>
      </c>
      <c r="D34" s="13"/>
      <c r="E34" s="87"/>
      <c r="F34" s="86"/>
      <c r="G34" s="88"/>
      <c r="H34" s="460"/>
    </row>
    <row r="35" spans="1:8" ht="50.1" customHeight="1" outlineLevel="1" x14ac:dyDescent="0.25">
      <c r="A35" s="77" t="s">
        <v>407</v>
      </c>
      <c r="B35" s="5">
        <v>702</v>
      </c>
      <c r="C35" s="62" t="s">
        <v>433</v>
      </c>
      <c r="D35" s="13"/>
      <c r="E35" s="62"/>
      <c r="F35" s="63"/>
      <c r="G35" s="64"/>
      <c r="H35" s="459"/>
    </row>
    <row r="36" spans="1:8" ht="50.1" customHeight="1" outlineLevel="1" x14ac:dyDescent="0.25">
      <c r="A36" s="77" t="s">
        <v>407</v>
      </c>
      <c r="B36" s="5">
        <v>703</v>
      </c>
      <c r="C36" s="62" t="s">
        <v>434</v>
      </c>
      <c r="D36" s="13"/>
      <c r="E36" s="62"/>
      <c r="F36" s="63"/>
      <c r="G36" s="64"/>
      <c r="H36" s="459"/>
    </row>
    <row r="37" spans="1:8" ht="50.1" customHeight="1" outlineLevel="1" x14ac:dyDescent="0.25">
      <c r="A37" s="77" t="s">
        <v>407</v>
      </c>
      <c r="B37" s="5">
        <v>704</v>
      </c>
      <c r="C37" s="62" t="s">
        <v>435</v>
      </c>
      <c r="D37" s="13"/>
      <c r="E37" s="62"/>
      <c r="F37" s="63"/>
      <c r="G37" s="64"/>
      <c r="H37" s="459"/>
    </row>
    <row r="38" spans="1:8" ht="50.1" customHeight="1" outlineLevel="1" x14ac:dyDescent="0.25">
      <c r="A38" s="77" t="s">
        <v>407</v>
      </c>
      <c r="B38" s="5">
        <v>705</v>
      </c>
      <c r="C38" s="62" t="s">
        <v>436</v>
      </c>
      <c r="D38" s="13"/>
      <c r="E38" s="62"/>
      <c r="F38" s="63"/>
      <c r="G38" s="64"/>
      <c r="H38" s="459"/>
    </row>
    <row r="39" spans="1:8" ht="50.1" customHeight="1" outlineLevel="1" x14ac:dyDescent="0.25">
      <c r="A39" s="77" t="s">
        <v>407</v>
      </c>
      <c r="B39" s="5">
        <v>706</v>
      </c>
      <c r="C39" s="62" t="s">
        <v>437</v>
      </c>
      <c r="D39" s="13"/>
      <c r="E39" s="62"/>
      <c r="F39" s="63"/>
      <c r="G39" s="64"/>
      <c r="H39" s="459"/>
    </row>
    <row r="40" spans="1:8" ht="50.1" customHeight="1" outlineLevel="1" x14ac:dyDescent="0.25">
      <c r="A40" s="77" t="s">
        <v>407</v>
      </c>
      <c r="B40" s="5">
        <v>831</v>
      </c>
      <c r="C40" s="62" t="s">
        <v>438</v>
      </c>
      <c r="D40" s="13"/>
      <c r="E40" s="62"/>
      <c r="F40" s="63"/>
      <c r="G40" s="64"/>
      <c r="H40" s="459"/>
    </row>
    <row r="41" spans="1:8" ht="50.1" customHeight="1" outlineLevel="1" x14ac:dyDescent="0.25">
      <c r="A41" s="77" t="s">
        <v>407</v>
      </c>
      <c r="B41" s="5">
        <v>707</v>
      </c>
      <c r="C41" s="62" t="s">
        <v>439</v>
      </c>
      <c r="D41" s="13"/>
      <c r="E41" s="62"/>
      <c r="F41" s="63"/>
      <c r="G41" s="64"/>
      <c r="H41" s="459"/>
    </row>
    <row r="42" spans="1:8" ht="50.1" customHeight="1" outlineLevel="1" x14ac:dyDescent="0.25">
      <c r="A42" s="229" t="s">
        <v>407</v>
      </c>
      <c r="B42" s="214">
        <v>708</v>
      </c>
      <c r="C42" s="215" t="s">
        <v>440</v>
      </c>
      <c r="D42" s="216"/>
      <c r="E42" s="217"/>
      <c r="F42" s="218"/>
      <c r="G42" s="219"/>
      <c r="H42" s="459"/>
    </row>
    <row r="43" spans="1:8" ht="50.1" customHeight="1" outlineLevel="1" x14ac:dyDescent="0.25">
      <c r="A43" s="77" t="s">
        <v>407</v>
      </c>
      <c r="B43" s="5">
        <v>709</v>
      </c>
      <c r="C43" s="62" t="s">
        <v>441</v>
      </c>
      <c r="D43" s="13"/>
      <c r="E43" s="62"/>
      <c r="F43" s="63"/>
      <c r="G43" s="64"/>
      <c r="H43" s="459"/>
    </row>
    <row r="44" spans="1:8" ht="50.1" customHeight="1" outlineLevel="1" x14ac:dyDescent="0.25">
      <c r="A44" s="77" t="s">
        <v>407</v>
      </c>
      <c r="B44" s="5">
        <v>832</v>
      </c>
      <c r="C44" s="62" t="s">
        <v>442</v>
      </c>
      <c r="D44" s="13"/>
      <c r="E44" s="62"/>
      <c r="F44" s="63"/>
      <c r="G44" s="64"/>
      <c r="H44" s="459"/>
    </row>
    <row r="45" spans="1:8" ht="50.1" customHeight="1" outlineLevel="1" x14ac:dyDescent="0.25">
      <c r="A45" s="77" t="s">
        <v>407</v>
      </c>
      <c r="B45" s="5">
        <v>833</v>
      </c>
      <c r="C45" s="62" t="s">
        <v>443</v>
      </c>
      <c r="D45" s="13"/>
      <c r="E45" s="62"/>
      <c r="F45" s="63"/>
      <c r="G45" s="64"/>
      <c r="H45" s="459"/>
    </row>
    <row r="46" spans="1:8" ht="50.1" customHeight="1" outlineLevel="1" x14ac:dyDescent="0.25">
      <c r="A46" s="77" t="s">
        <v>407</v>
      </c>
      <c r="B46" s="5">
        <v>710</v>
      </c>
      <c r="C46" s="62" t="s">
        <v>451</v>
      </c>
      <c r="D46" s="13"/>
      <c r="E46" s="62"/>
      <c r="F46" s="63"/>
      <c r="G46" s="64"/>
      <c r="H46" s="459"/>
    </row>
    <row r="47" spans="1:8" ht="50.1" customHeight="1" outlineLevel="1" x14ac:dyDescent="0.25">
      <c r="A47" s="77" t="s">
        <v>407</v>
      </c>
      <c r="B47" s="5">
        <v>712</v>
      </c>
      <c r="C47" s="62" t="s">
        <v>444</v>
      </c>
      <c r="D47" s="13"/>
      <c r="E47" s="62"/>
      <c r="F47" s="63"/>
      <c r="G47" s="64"/>
      <c r="H47" s="459"/>
    </row>
    <row r="48" spans="1:8" ht="50.1" customHeight="1" outlineLevel="1" x14ac:dyDescent="0.25">
      <c r="A48" s="77" t="s">
        <v>407</v>
      </c>
      <c r="B48" s="5">
        <v>713</v>
      </c>
      <c r="C48" s="62" t="s">
        <v>445</v>
      </c>
      <c r="D48" s="13"/>
      <c r="E48" s="62"/>
      <c r="F48" s="63"/>
      <c r="G48" s="64"/>
      <c r="H48" s="459"/>
    </row>
    <row r="49" spans="1:8" ht="50.1" customHeight="1" outlineLevel="1" x14ac:dyDescent="0.25">
      <c r="A49" s="77" t="s">
        <v>407</v>
      </c>
      <c r="B49" s="5">
        <v>714</v>
      </c>
      <c r="C49" s="62" t="s">
        <v>446</v>
      </c>
      <c r="D49" s="13"/>
      <c r="E49" s="62"/>
      <c r="F49" s="63"/>
      <c r="G49" s="64"/>
      <c r="H49" s="459"/>
    </row>
    <row r="50" spans="1:8" ht="50.1" customHeight="1" outlineLevel="1" x14ac:dyDescent="0.25">
      <c r="A50" s="77" t="s">
        <v>407</v>
      </c>
      <c r="B50" s="5">
        <v>715</v>
      </c>
      <c r="C50" s="62" t="s">
        <v>447</v>
      </c>
      <c r="D50" s="13"/>
      <c r="E50" s="62"/>
      <c r="F50" s="63"/>
      <c r="G50" s="64"/>
      <c r="H50" s="459"/>
    </row>
    <row r="51" spans="1:8" ht="50.1" customHeight="1" outlineLevel="1" x14ac:dyDescent="0.25">
      <c r="A51" s="77" t="s">
        <v>407</v>
      </c>
      <c r="B51" s="5">
        <v>716</v>
      </c>
      <c r="C51" s="62" t="s">
        <v>448</v>
      </c>
      <c r="D51" s="13"/>
      <c r="E51" s="62"/>
      <c r="F51" s="63"/>
      <c r="G51" s="64"/>
      <c r="H51" s="459"/>
    </row>
    <row r="52" spans="1:8" ht="50.1" customHeight="1" outlineLevel="1" x14ac:dyDescent="0.25">
      <c r="A52" s="77" t="s">
        <v>407</v>
      </c>
      <c r="B52" s="5">
        <v>717</v>
      </c>
      <c r="C52" s="62" t="s">
        <v>449</v>
      </c>
      <c r="D52" s="13"/>
      <c r="E52" s="62"/>
      <c r="F52" s="63"/>
      <c r="G52" s="64"/>
      <c r="H52" s="459"/>
    </row>
    <row r="53" spans="1:8" ht="50.1" customHeight="1" outlineLevel="1" x14ac:dyDescent="0.25">
      <c r="A53" s="77" t="s">
        <v>407</v>
      </c>
      <c r="B53" s="5">
        <v>718</v>
      </c>
      <c r="C53" s="62" t="s">
        <v>450</v>
      </c>
      <c r="D53" s="13"/>
      <c r="E53" s="62"/>
      <c r="F53" s="63"/>
      <c r="G53" s="64"/>
      <c r="H53" s="459"/>
    </row>
    <row r="54" spans="1:8" ht="50.1" customHeight="1" outlineLevel="1" x14ac:dyDescent="0.25">
      <c r="A54" s="229" t="s">
        <v>407</v>
      </c>
      <c r="B54" s="214">
        <v>719</v>
      </c>
      <c r="C54" s="215" t="s">
        <v>455</v>
      </c>
      <c r="D54" s="216"/>
      <c r="E54" s="217"/>
      <c r="F54" s="218"/>
      <c r="G54" s="219"/>
      <c r="H54" s="459"/>
    </row>
    <row r="55" spans="1:8" ht="50.1" customHeight="1" outlineLevel="1" x14ac:dyDescent="0.25">
      <c r="A55" s="77" t="s">
        <v>407</v>
      </c>
      <c r="B55" s="5">
        <v>720</v>
      </c>
      <c r="C55" s="62" t="s">
        <v>452</v>
      </c>
      <c r="D55" s="13"/>
      <c r="E55" s="62"/>
      <c r="F55" s="63"/>
      <c r="G55" s="64"/>
      <c r="H55" s="459"/>
    </row>
    <row r="56" spans="1:8" ht="50.1" customHeight="1" outlineLevel="1" x14ac:dyDescent="0.25">
      <c r="A56" s="77" t="s">
        <v>407</v>
      </c>
      <c r="B56" s="5">
        <v>721</v>
      </c>
      <c r="C56" s="62" t="s">
        <v>453</v>
      </c>
      <c r="D56" s="13"/>
      <c r="E56" s="62"/>
      <c r="F56" s="63"/>
      <c r="G56" s="64"/>
      <c r="H56" s="459"/>
    </row>
    <row r="57" spans="1:8" ht="50.1" customHeight="1" outlineLevel="1" x14ac:dyDescent="0.25">
      <c r="A57" s="77" t="s">
        <v>407</v>
      </c>
      <c r="B57" s="5">
        <v>722</v>
      </c>
      <c r="C57" s="62" t="s">
        <v>886</v>
      </c>
      <c r="D57" s="13"/>
      <c r="E57" s="62"/>
      <c r="F57" s="63"/>
      <c r="G57" s="64"/>
      <c r="H57" s="459"/>
    </row>
    <row r="58" spans="1:8" ht="50.1" customHeight="1" outlineLevel="1" x14ac:dyDescent="0.25">
      <c r="A58" s="77" t="s">
        <v>407</v>
      </c>
      <c r="B58" s="5">
        <v>723</v>
      </c>
      <c r="C58" s="62" t="s">
        <v>454</v>
      </c>
      <c r="D58" s="13"/>
      <c r="E58" s="62"/>
      <c r="F58" s="63"/>
      <c r="G58" s="64"/>
      <c r="H58" s="459"/>
    </row>
    <row r="59" spans="1:8" ht="50.1" customHeight="1" outlineLevel="1" x14ac:dyDescent="0.25">
      <c r="A59" s="229" t="s">
        <v>407</v>
      </c>
      <c r="B59" s="214">
        <v>1060</v>
      </c>
      <c r="C59" s="215" t="s">
        <v>514</v>
      </c>
      <c r="D59" s="216"/>
      <c r="E59" s="230"/>
      <c r="F59" s="218"/>
      <c r="G59" s="219"/>
      <c r="H59" s="459"/>
    </row>
    <row r="60" spans="1:8" ht="50.1" customHeight="1" outlineLevel="1" x14ac:dyDescent="0.25">
      <c r="A60" s="77" t="s">
        <v>407</v>
      </c>
      <c r="B60" s="5">
        <v>1061</v>
      </c>
      <c r="C60" s="62" t="s">
        <v>515</v>
      </c>
      <c r="D60" s="13"/>
      <c r="E60" s="87"/>
      <c r="F60" s="63"/>
      <c r="G60" s="64"/>
      <c r="H60" s="459"/>
    </row>
    <row r="61" spans="1:8" ht="50.1" customHeight="1" outlineLevel="1" x14ac:dyDescent="0.25">
      <c r="A61" s="77" t="s">
        <v>407</v>
      </c>
      <c r="B61" s="5">
        <v>1062</v>
      </c>
      <c r="C61" s="62" t="s">
        <v>516</v>
      </c>
      <c r="D61" s="13"/>
      <c r="E61" s="87"/>
      <c r="F61" s="63"/>
      <c r="G61" s="64"/>
      <c r="H61" s="459"/>
    </row>
    <row r="62" spans="1:8" ht="50.1" customHeight="1" outlineLevel="1" x14ac:dyDescent="0.25">
      <c r="A62" s="77" t="s">
        <v>407</v>
      </c>
      <c r="B62" s="5">
        <v>1063</v>
      </c>
      <c r="C62" s="62" t="s">
        <v>519</v>
      </c>
      <c r="D62" s="13"/>
      <c r="E62" s="87"/>
      <c r="F62" s="63"/>
      <c r="G62" s="64"/>
      <c r="H62" s="459"/>
    </row>
    <row r="63" spans="1:8" ht="50.1" customHeight="1" outlineLevel="1" x14ac:dyDescent="0.25">
      <c r="A63" s="229" t="s">
        <v>407</v>
      </c>
      <c r="B63" s="214">
        <v>1064</v>
      </c>
      <c r="C63" s="215" t="s">
        <v>517</v>
      </c>
      <c r="D63" s="216"/>
      <c r="E63" s="230"/>
      <c r="F63" s="218"/>
      <c r="G63" s="219"/>
      <c r="H63" s="459"/>
    </row>
    <row r="64" spans="1:8" ht="50.1" customHeight="1" outlineLevel="1" x14ac:dyDescent="0.25">
      <c r="A64" s="77" t="s">
        <v>407</v>
      </c>
      <c r="B64" s="5">
        <v>1065</v>
      </c>
      <c r="C64" s="62" t="s">
        <v>518</v>
      </c>
      <c r="D64" s="13"/>
      <c r="E64" s="87"/>
      <c r="F64" s="63"/>
      <c r="G64" s="64"/>
      <c r="H64" s="459"/>
    </row>
    <row r="65" spans="1:8" ht="50.1" customHeight="1" outlineLevel="1" x14ac:dyDescent="0.25">
      <c r="A65" s="229" t="s">
        <v>407</v>
      </c>
      <c r="B65" s="214">
        <v>815</v>
      </c>
      <c r="C65" s="228" t="s">
        <v>456</v>
      </c>
      <c r="D65" s="216"/>
      <c r="E65" s="217"/>
      <c r="F65" s="218"/>
      <c r="G65" s="219"/>
      <c r="H65" s="459"/>
    </row>
    <row r="66" spans="1:8" ht="50.1" customHeight="1" outlineLevel="1" x14ac:dyDescent="0.25">
      <c r="A66" s="77" t="s">
        <v>407</v>
      </c>
      <c r="B66" s="5">
        <v>724</v>
      </c>
      <c r="C66" s="62" t="s">
        <v>457</v>
      </c>
      <c r="D66" s="212" t="s">
        <v>460</v>
      </c>
      <c r="E66" s="115" t="s">
        <v>723</v>
      </c>
      <c r="F66" s="63"/>
      <c r="G66" s="64"/>
      <c r="H66" s="459"/>
    </row>
    <row r="67" spans="1:8" ht="50.1" customHeight="1" outlineLevel="1" x14ac:dyDescent="0.25">
      <c r="A67" s="77" t="s">
        <v>407</v>
      </c>
      <c r="B67" s="5">
        <v>725</v>
      </c>
      <c r="C67" s="62" t="s">
        <v>458</v>
      </c>
      <c r="D67" s="13"/>
      <c r="E67" s="116" t="s">
        <v>723</v>
      </c>
      <c r="F67" s="63" t="s">
        <v>461</v>
      </c>
      <c r="G67" s="64"/>
      <c r="H67" s="459"/>
    </row>
    <row r="68" spans="1:8" ht="50.1" customHeight="1" outlineLevel="1" thickBot="1" x14ac:dyDescent="0.3">
      <c r="A68" s="78" t="s">
        <v>407</v>
      </c>
      <c r="B68" s="478">
        <v>726</v>
      </c>
      <c r="C68" s="67" t="s">
        <v>459</v>
      </c>
      <c r="D68" s="479"/>
      <c r="E68" s="480" t="s">
        <v>723</v>
      </c>
      <c r="F68" s="68" t="s">
        <v>461</v>
      </c>
      <c r="G68" s="69"/>
      <c r="H68" s="459"/>
    </row>
    <row r="69" spans="1:8" ht="22.35" customHeight="1" outlineLevel="1" thickBot="1" x14ac:dyDescent="0.3">
      <c r="A69" s="461"/>
      <c r="B69" s="462"/>
      <c r="C69" s="463"/>
      <c r="D69" s="464"/>
      <c r="E69" s="465"/>
      <c r="F69" s="466"/>
      <c r="G69" s="466"/>
      <c r="H69" s="467"/>
    </row>
    <row r="70" spans="1:8" ht="50.1" customHeight="1" thickBot="1" x14ac:dyDescent="0.3">
      <c r="A70" s="236"/>
      <c r="E70" s="237"/>
    </row>
    <row r="71" spans="1:8" ht="50.1" customHeight="1" thickBot="1" x14ac:dyDescent="0.3">
      <c r="A71" s="482" t="s">
        <v>462</v>
      </c>
      <c r="B71" s="483"/>
      <c r="C71" s="484"/>
      <c r="D71" s="231"/>
      <c r="E71" s="232"/>
      <c r="F71" s="233"/>
      <c r="G71" s="233"/>
      <c r="H71" s="234"/>
    </row>
    <row r="72" spans="1:8" ht="50.1" customHeight="1" outlineLevel="1" x14ac:dyDescent="0.25">
      <c r="A72" s="485" t="s">
        <v>462</v>
      </c>
      <c r="B72" s="472">
        <v>972</v>
      </c>
      <c r="C72" s="473" t="s">
        <v>463</v>
      </c>
      <c r="D72" s="474"/>
      <c r="E72" s="475"/>
      <c r="F72" s="476"/>
      <c r="G72" s="477"/>
      <c r="H72" s="459"/>
    </row>
    <row r="73" spans="1:8" ht="50.1" customHeight="1" outlineLevel="1" x14ac:dyDescent="0.25">
      <c r="A73" s="213" t="s">
        <v>462</v>
      </c>
      <c r="B73" s="5">
        <v>973</v>
      </c>
      <c r="C73" s="62" t="s">
        <v>464</v>
      </c>
      <c r="D73" s="13"/>
      <c r="E73" s="62"/>
      <c r="F73" s="63"/>
      <c r="G73" s="64"/>
      <c r="H73" s="459"/>
    </row>
    <row r="74" spans="1:8" ht="50.1" customHeight="1" outlineLevel="1" x14ac:dyDescent="0.25">
      <c r="A74" s="213" t="s">
        <v>462</v>
      </c>
      <c r="B74" s="5">
        <v>974</v>
      </c>
      <c r="C74" s="62" t="s">
        <v>465</v>
      </c>
      <c r="D74" s="13" t="s">
        <v>467</v>
      </c>
      <c r="E74" s="116" t="s">
        <v>723</v>
      </c>
      <c r="F74" s="63"/>
      <c r="G74" s="64"/>
      <c r="H74" s="459"/>
    </row>
    <row r="75" spans="1:8" ht="81" customHeight="1" outlineLevel="1" x14ac:dyDescent="0.25">
      <c r="A75" s="213" t="s">
        <v>462</v>
      </c>
      <c r="B75" s="5">
        <v>975</v>
      </c>
      <c r="C75" s="62" t="s">
        <v>887</v>
      </c>
      <c r="D75" s="13" t="s">
        <v>468</v>
      </c>
      <c r="E75" s="116" t="s">
        <v>723</v>
      </c>
      <c r="F75" s="63" t="s">
        <v>469</v>
      </c>
      <c r="G75" s="64"/>
      <c r="H75" s="459"/>
    </row>
    <row r="76" spans="1:8" ht="50.1" customHeight="1" outlineLevel="1" x14ac:dyDescent="0.25">
      <c r="A76" s="213" t="s">
        <v>462</v>
      </c>
      <c r="B76" s="5">
        <v>976</v>
      </c>
      <c r="C76" s="62" t="s">
        <v>466</v>
      </c>
      <c r="D76" s="13" t="s">
        <v>467</v>
      </c>
      <c r="E76" s="116" t="s">
        <v>723</v>
      </c>
      <c r="F76" s="63"/>
      <c r="G76" s="64"/>
      <c r="H76" s="459"/>
    </row>
    <row r="77" spans="1:8" ht="66.599999999999994" customHeight="1" outlineLevel="1" x14ac:dyDescent="0.25">
      <c r="A77" s="213" t="s">
        <v>462</v>
      </c>
      <c r="B77" s="5">
        <v>977</v>
      </c>
      <c r="C77" s="62" t="s">
        <v>887</v>
      </c>
      <c r="D77" s="13" t="s">
        <v>468</v>
      </c>
      <c r="E77" s="116" t="s">
        <v>723</v>
      </c>
      <c r="F77" s="63" t="s">
        <v>470</v>
      </c>
      <c r="G77" s="64"/>
      <c r="H77" s="459"/>
    </row>
    <row r="78" spans="1:8" ht="50.1" customHeight="1" outlineLevel="1" x14ac:dyDescent="0.25">
      <c r="A78" s="220" t="s">
        <v>462</v>
      </c>
      <c r="B78" s="214">
        <v>980</v>
      </c>
      <c r="C78" s="221" t="s">
        <v>892</v>
      </c>
      <c r="D78" s="216"/>
      <c r="E78" s="217"/>
      <c r="F78" s="218"/>
      <c r="G78" s="219"/>
      <c r="H78" s="459"/>
    </row>
    <row r="79" spans="1:8" ht="50.1" customHeight="1" outlineLevel="1" x14ac:dyDescent="0.25">
      <c r="A79" s="213" t="s">
        <v>462</v>
      </c>
      <c r="B79" s="5">
        <v>981</v>
      </c>
      <c r="C79" s="62" t="s">
        <v>888</v>
      </c>
      <c r="D79" s="13" t="s">
        <v>467</v>
      </c>
      <c r="E79" s="116" t="s">
        <v>723</v>
      </c>
      <c r="F79" s="63"/>
      <c r="G79" s="64"/>
      <c r="H79" s="459"/>
    </row>
    <row r="80" spans="1:8" ht="70.5" customHeight="1" outlineLevel="1" x14ac:dyDescent="0.25">
      <c r="A80" s="213" t="s">
        <v>462</v>
      </c>
      <c r="B80" s="5">
        <v>982</v>
      </c>
      <c r="C80" s="62" t="s">
        <v>887</v>
      </c>
      <c r="D80" s="13" t="s">
        <v>468</v>
      </c>
      <c r="E80" s="116" t="s">
        <v>723</v>
      </c>
      <c r="F80" s="63" t="s">
        <v>471</v>
      </c>
      <c r="G80" s="64"/>
      <c r="H80" s="459"/>
    </row>
    <row r="81" spans="1:8" ht="50.1" customHeight="1" outlineLevel="1" x14ac:dyDescent="0.25">
      <c r="A81" s="213" t="s">
        <v>462</v>
      </c>
      <c r="B81" s="5">
        <v>983</v>
      </c>
      <c r="C81" s="62" t="s">
        <v>494</v>
      </c>
      <c r="D81" s="13" t="s">
        <v>467</v>
      </c>
      <c r="E81" s="116" t="s">
        <v>723</v>
      </c>
      <c r="F81" s="63"/>
      <c r="G81" s="64"/>
      <c r="H81" s="459"/>
    </row>
    <row r="82" spans="1:8" ht="80.849999999999994" customHeight="1" outlineLevel="1" x14ac:dyDescent="0.25">
      <c r="A82" s="213" t="s">
        <v>462</v>
      </c>
      <c r="B82" s="5">
        <v>984</v>
      </c>
      <c r="C82" s="62" t="s">
        <v>889</v>
      </c>
      <c r="D82" s="13" t="s">
        <v>468</v>
      </c>
      <c r="E82" s="116" t="s">
        <v>723</v>
      </c>
      <c r="F82" s="63" t="s">
        <v>472</v>
      </c>
      <c r="G82" s="64"/>
      <c r="H82" s="459"/>
    </row>
    <row r="83" spans="1:8" ht="50.1" customHeight="1" outlineLevel="1" x14ac:dyDescent="0.25">
      <c r="A83" s="220" t="s">
        <v>462</v>
      </c>
      <c r="B83" s="214">
        <v>987</v>
      </c>
      <c r="C83" s="221" t="s">
        <v>108</v>
      </c>
      <c r="D83" s="216"/>
      <c r="E83" s="217"/>
      <c r="F83" s="218"/>
      <c r="G83" s="219"/>
      <c r="H83" s="459"/>
    </row>
    <row r="84" spans="1:8" ht="50.1" customHeight="1" outlineLevel="1" x14ac:dyDescent="0.25">
      <c r="A84" s="213" t="s">
        <v>462</v>
      </c>
      <c r="B84" s="5">
        <v>988</v>
      </c>
      <c r="C84" s="62" t="s">
        <v>473</v>
      </c>
      <c r="D84" s="13" t="s">
        <v>467</v>
      </c>
      <c r="E84" s="116" t="s">
        <v>723</v>
      </c>
      <c r="F84" s="63"/>
      <c r="G84" s="64"/>
      <c r="H84" s="459"/>
    </row>
    <row r="85" spans="1:8" ht="88.35" customHeight="1" outlineLevel="1" x14ac:dyDescent="0.25">
      <c r="A85" s="213" t="s">
        <v>462</v>
      </c>
      <c r="B85" s="5">
        <v>989</v>
      </c>
      <c r="C85" s="62" t="s">
        <v>887</v>
      </c>
      <c r="D85" s="13" t="s">
        <v>468</v>
      </c>
      <c r="E85" s="116" t="s">
        <v>723</v>
      </c>
      <c r="F85" s="63" t="s">
        <v>474</v>
      </c>
      <c r="G85" s="64"/>
      <c r="H85" s="459"/>
    </row>
    <row r="86" spans="1:8" ht="50.1" customHeight="1" outlineLevel="1" x14ac:dyDescent="0.25">
      <c r="A86" s="213" t="s">
        <v>462</v>
      </c>
      <c r="B86" s="5">
        <v>990</v>
      </c>
      <c r="C86" s="62" t="s">
        <v>890</v>
      </c>
      <c r="D86" s="13" t="s">
        <v>467</v>
      </c>
      <c r="E86" s="116" t="s">
        <v>723</v>
      </c>
      <c r="F86" s="63"/>
      <c r="G86" s="64"/>
      <c r="H86" s="459"/>
    </row>
    <row r="87" spans="1:8" ht="69.599999999999994" customHeight="1" outlineLevel="1" x14ac:dyDescent="0.25">
      <c r="A87" s="213" t="s">
        <v>462</v>
      </c>
      <c r="B87" s="5">
        <v>991</v>
      </c>
      <c r="C87" s="62" t="s">
        <v>887</v>
      </c>
      <c r="D87" s="13" t="s">
        <v>468</v>
      </c>
      <c r="E87" s="116" t="s">
        <v>723</v>
      </c>
      <c r="F87" s="63" t="s">
        <v>475</v>
      </c>
      <c r="G87" s="64"/>
      <c r="H87" s="459"/>
    </row>
    <row r="88" spans="1:8" ht="50.1" customHeight="1" outlineLevel="1" x14ac:dyDescent="0.25">
      <c r="A88" s="220" t="s">
        <v>462</v>
      </c>
      <c r="B88" s="218">
        <v>994</v>
      </c>
      <c r="C88" s="221" t="s">
        <v>476</v>
      </c>
      <c r="D88" s="223"/>
      <c r="E88" s="223"/>
      <c r="F88" s="222"/>
      <c r="G88" s="224"/>
      <c r="H88" s="459"/>
    </row>
    <row r="89" spans="1:8" ht="50.1" customHeight="1" outlineLevel="1" x14ac:dyDescent="0.25">
      <c r="A89" s="213" t="s">
        <v>462</v>
      </c>
      <c r="B89" s="5">
        <v>995</v>
      </c>
      <c r="C89" s="62" t="s">
        <v>477</v>
      </c>
      <c r="D89" s="13" t="s">
        <v>467</v>
      </c>
      <c r="E89" s="116" t="s">
        <v>723</v>
      </c>
      <c r="F89" s="63"/>
      <c r="G89" s="64"/>
      <c r="H89" s="459"/>
    </row>
    <row r="90" spans="1:8" ht="50.1" customHeight="1" outlineLevel="1" x14ac:dyDescent="0.25">
      <c r="A90" s="213" t="s">
        <v>462</v>
      </c>
      <c r="B90" s="5">
        <v>997</v>
      </c>
      <c r="C90" s="62" t="s">
        <v>478</v>
      </c>
      <c r="D90" s="13" t="s">
        <v>467</v>
      </c>
      <c r="E90" s="116" t="s">
        <v>723</v>
      </c>
      <c r="F90" s="63"/>
      <c r="G90" s="64"/>
      <c r="H90" s="459"/>
    </row>
    <row r="91" spans="1:8" ht="70.349999999999994" customHeight="1" outlineLevel="1" x14ac:dyDescent="0.25">
      <c r="A91" s="213" t="s">
        <v>462</v>
      </c>
      <c r="B91" s="5">
        <v>998</v>
      </c>
      <c r="C91" s="62" t="s">
        <v>887</v>
      </c>
      <c r="D91" s="13" t="s">
        <v>468</v>
      </c>
      <c r="E91" s="116" t="s">
        <v>723</v>
      </c>
      <c r="F91" s="63" t="s">
        <v>479</v>
      </c>
      <c r="G91" s="64"/>
      <c r="H91" s="459"/>
    </row>
    <row r="92" spans="1:8" ht="50.1" customHeight="1" outlineLevel="1" x14ac:dyDescent="0.25">
      <c r="A92" s="213" t="s">
        <v>462</v>
      </c>
      <c r="B92" s="5">
        <v>1066</v>
      </c>
      <c r="C92" s="62" t="s">
        <v>495</v>
      </c>
      <c r="D92" s="212" t="s">
        <v>496</v>
      </c>
      <c r="E92" s="116" t="s">
        <v>723</v>
      </c>
      <c r="F92" s="63"/>
      <c r="G92" s="64"/>
      <c r="H92" s="459"/>
    </row>
    <row r="93" spans="1:8" ht="85.35" customHeight="1" outlineLevel="1" x14ac:dyDescent="0.25">
      <c r="A93" s="213" t="s">
        <v>462</v>
      </c>
      <c r="B93" s="5">
        <v>1067</v>
      </c>
      <c r="C93" s="62" t="s">
        <v>887</v>
      </c>
      <c r="D93" s="13" t="s">
        <v>468</v>
      </c>
      <c r="E93" s="116" t="s">
        <v>723</v>
      </c>
      <c r="F93" s="86" t="s">
        <v>520</v>
      </c>
      <c r="G93" s="64"/>
      <c r="H93" s="459"/>
    </row>
    <row r="94" spans="1:8" ht="50.1" customHeight="1" outlineLevel="1" x14ac:dyDescent="0.25">
      <c r="A94" s="220" t="s">
        <v>462</v>
      </c>
      <c r="B94" s="214">
        <v>999</v>
      </c>
      <c r="C94" s="221" t="s">
        <v>115</v>
      </c>
      <c r="D94" s="216"/>
      <c r="E94" s="217"/>
      <c r="F94" s="218"/>
      <c r="G94" s="219"/>
      <c r="H94" s="459"/>
    </row>
    <row r="95" spans="1:8" ht="50.1" customHeight="1" outlineLevel="1" x14ac:dyDescent="0.25">
      <c r="A95" s="213" t="s">
        <v>462</v>
      </c>
      <c r="B95" s="5">
        <v>1000</v>
      </c>
      <c r="C95" s="62" t="s">
        <v>480</v>
      </c>
      <c r="D95" s="13" t="s">
        <v>467</v>
      </c>
      <c r="E95" s="116" t="s">
        <v>723</v>
      </c>
      <c r="F95" s="63"/>
      <c r="G95" s="64"/>
      <c r="H95" s="459"/>
    </row>
    <row r="96" spans="1:8" ht="74.849999999999994" customHeight="1" outlineLevel="1" x14ac:dyDescent="0.25">
      <c r="A96" s="213" t="s">
        <v>462</v>
      </c>
      <c r="B96" s="5">
        <v>1001</v>
      </c>
      <c r="C96" s="62" t="s">
        <v>887</v>
      </c>
      <c r="D96" s="13" t="s">
        <v>468</v>
      </c>
      <c r="E96" s="116" t="s">
        <v>723</v>
      </c>
      <c r="F96" s="63" t="s">
        <v>482</v>
      </c>
      <c r="G96" s="64"/>
      <c r="H96" s="459"/>
    </row>
    <row r="97" spans="1:8" ht="50.1" customHeight="1" outlineLevel="1" x14ac:dyDescent="0.25">
      <c r="A97" s="213" t="s">
        <v>462</v>
      </c>
      <c r="B97" s="5">
        <v>1002</v>
      </c>
      <c r="C97" s="62" t="s">
        <v>481</v>
      </c>
      <c r="D97" s="13" t="s">
        <v>467</v>
      </c>
      <c r="E97" s="116" t="s">
        <v>723</v>
      </c>
      <c r="F97" s="63"/>
      <c r="G97" s="64"/>
      <c r="H97" s="459"/>
    </row>
    <row r="98" spans="1:8" ht="83.85" customHeight="1" outlineLevel="1" x14ac:dyDescent="0.25">
      <c r="A98" s="213" t="s">
        <v>462</v>
      </c>
      <c r="B98" s="5">
        <v>1003</v>
      </c>
      <c r="C98" s="62" t="s">
        <v>887</v>
      </c>
      <c r="D98" s="13" t="s">
        <v>468</v>
      </c>
      <c r="E98" s="116" t="s">
        <v>723</v>
      </c>
      <c r="F98" s="63" t="s">
        <v>483</v>
      </c>
      <c r="G98" s="64"/>
      <c r="H98" s="459"/>
    </row>
    <row r="99" spans="1:8" ht="50.1" customHeight="1" outlineLevel="1" x14ac:dyDescent="0.25">
      <c r="A99" s="220" t="s">
        <v>462</v>
      </c>
      <c r="B99" s="214">
        <v>1028</v>
      </c>
      <c r="C99" s="221" t="s">
        <v>484</v>
      </c>
      <c r="D99" s="216"/>
      <c r="E99" s="217"/>
      <c r="F99" s="218"/>
      <c r="G99" s="219"/>
      <c r="H99" s="459"/>
    </row>
    <row r="100" spans="1:8" ht="50.1" customHeight="1" outlineLevel="1" x14ac:dyDescent="0.25">
      <c r="A100" s="213" t="s">
        <v>462</v>
      </c>
      <c r="B100" s="5">
        <v>985</v>
      </c>
      <c r="C100" s="62" t="s">
        <v>484</v>
      </c>
      <c r="D100" s="13" t="s">
        <v>467</v>
      </c>
      <c r="E100" s="116" t="s">
        <v>723</v>
      </c>
      <c r="F100" s="63"/>
      <c r="G100" s="64"/>
      <c r="H100" s="459"/>
    </row>
    <row r="101" spans="1:8" ht="78" customHeight="1" outlineLevel="1" x14ac:dyDescent="0.25">
      <c r="A101" s="213" t="s">
        <v>462</v>
      </c>
      <c r="B101" s="5">
        <v>986</v>
      </c>
      <c r="C101" s="62" t="s">
        <v>887</v>
      </c>
      <c r="D101" s="13" t="s">
        <v>468</v>
      </c>
      <c r="E101" s="116" t="s">
        <v>723</v>
      </c>
      <c r="F101" s="63" t="s">
        <v>486</v>
      </c>
      <c r="G101" s="64"/>
      <c r="H101" s="459"/>
    </row>
    <row r="102" spans="1:8" ht="50.1" customHeight="1" outlineLevel="1" x14ac:dyDescent="0.25">
      <c r="A102" s="220" t="s">
        <v>462</v>
      </c>
      <c r="B102" s="214">
        <v>1068</v>
      </c>
      <c r="C102" s="226" t="s">
        <v>497</v>
      </c>
      <c r="D102" s="216"/>
      <c r="E102" s="225"/>
      <c r="F102" s="218"/>
      <c r="G102" s="219"/>
      <c r="H102" s="459"/>
    </row>
    <row r="103" spans="1:8" ht="50.1" customHeight="1" outlineLevel="1" x14ac:dyDescent="0.25">
      <c r="A103" s="213" t="s">
        <v>462</v>
      </c>
      <c r="B103" s="5">
        <v>1004</v>
      </c>
      <c r="C103" s="62" t="s">
        <v>485</v>
      </c>
      <c r="D103" s="13"/>
      <c r="E103" s="116" t="s">
        <v>723</v>
      </c>
      <c r="F103" s="63"/>
      <c r="G103" s="64"/>
      <c r="H103" s="459"/>
    </row>
    <row r="104" spans="1:8" ht="50.1" customHeight="1" outlineLevel="1" x14ac:dyDescent="0.25">
      <c r="A104" s="220" t="s">
        <v>462</v>
      </c>
      <c r="B104" s="227"/>
      <c r="C104" s="215" t="s">
        <v>487</v>
      </c>
      <c r="D104" s="216"/>
      <c r="E104" s="217"/>
      <c r="F104" s="218"/>
      <c r="G104" s="219"/>
      <c r="H104" s="459"/>
    </row>
    <row r="105" spans="1:8" ht="50.1" customHeight="1" outlineLevel="1" thickBot="1" x14ac:dyDescent="0.3">
      <c r="A105" s="83"/>
      <c r="B105" s="478">
        <v>777</v>
      </c>
      <c r="C105" s="67" t="s">
        <v>488</v>
      </c>
      <c r="D105" s="479"/>
      <c r="E105" s="67"/>
      <c r="F105" s="68"/>
      <c r="G105" s="69"/>
      <c r="H105" s="459"/>
    </row>
    <row r="106" spans="1:8" ht="50.1" customHeight="1" outlineLevel="1" thickBot="1" x14ac:dyDescent="0.3">
      <c r="A106" s="481"/>
      <c r="B106" s="462"/>
      <c r="C106" s="463"/>
      <c r="D106" s="464"/>
      <c r="E106" s="463"/>
      <c r="F106" s="466"/>
      <c r="G106" s="466"/>
      <c r="H106" s="467"/>
    </row>
    <row r="107" spans="1:8" ht="50.1" customHeight="1" outlineLevel="1" x14ac:dyDescent="0.25"/>
  </sheetData>
  <sheetProtection algorithmName="SHA-512" hashValue="D4JlO+yWOhNG2q5byyt7EkafWWOCqI+6Q10Iosbhuyard/5o7Zf61En3P+Se5eS34K1VlfDFzlzompfHhaYy4g==" saltValue="wFgOhWGDswIH+hiDXVLgmw==" spinCount="100000" sheet="1" objects="1" scenarios="1"/>
  <pageMargins left="0.70866141732283472" right="0.70866141732283472" top="0.74803149606299213" bottom="0.74803149606299213" header="0.31496062992125984" footer="0.31496062992125984"/>
  <pageSetup paperSize="9" scale="5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1">
    <tabColor theme="0" tint="-0.34998626667073579"/>
    <pageSetUpPr fitToPage="1"/>
  </sheetPr>
  <dimension ref="A1:L221"/>
  <sheetViews>
    <sheetView zoomScale="71" zoomScaleNormal="71" zoomScaleSheetLayoutView="70" workbookViewId="0"/>
  </sheetViews>
  <sheetFormatPr baseColWidth="10" defaultColWidth="11.42578125" defaultRowHeight="15" outlineLevelRow="1" outlineLevelCol="1" x14ac:dyDescent="0.25"/>
  <cols>
    <col min="1" max="1" width="18.42578125" style="1" customWidth="1"/>
    <col min="2" max="2" width="21.5703125" style="1" customWidth="1"/>
    <col min="3" max="3" width="70.5703125" style="2" customWidth="1"/>
    <col min="4" max="4" width="54.5703125" style="2" customWidth="1"/>
    <col min="5" max="5" width="26.140625" style="53" customWidth="1"/>
    <col min="6" max="6" width="21.42578125" style="1" customWidth="1"/>
    <col min="7" max="7" width="42.140625" style="1" customWidth="1"/>
    <col min="8" max="8" width="23.42578125" style="1" customWidth="1"/>
    <col min="9" max="9" width="42.140625" style="1" customWidth="1"/>
    <col min="10" max="10" width="53.42578125" style="151" hidden="1" customWidth="1" outlineLevel="1"/>
    <col min="11" max="11" width="23.42578125" style="1" customWidth="1" collapsed="1"/>
    <col min="12" max="12" width="3.5703125" style="1" customWidth="1"/>
    <col min="13" max="16384" width="11.42578125" style="1"/>
  </cols>
  <sheetData>
    <row r="1" spans="1:12" ht="59.85" customHeight="1" thickBot="1" x14ac:dyDescent="0.3">
      <c r="A1" s="155" t="s">
        <v>881</v>
      </c>
      <c r="B1" s="211" t="s">
        <v>893</v>
      </c>
      <c r="C1" s="180"/>
      <c r="D1" s="369" t="s">
        <v>2</v>
      </c>
      <c r="E1" s="110"/>
      <c r="F1" s="104"/>
      <c r="G1" s="104"/>
      <c r="H1" s="104"/>
      <c r="I1" s="104"/>
      <c r="J1" s="148"/>
      <c r="K1" s="181"/>
    </row>
    <row r="2" spans="1:12" ht="8.85" customHeight="1" x14ac:dyDescent="0.25">
      <c r="B2" s="153"/>
      <c r="C2" s="153"/>
      <c r="D2" s="48"/>
      <c r="E2" s="91"/>
      <c r="F2" s="153"/>
      <c r="G2" s="153"/>
      <c r="H2" s="153"/>
      <c r="I2" s="153"/>
      <c r="J2" s="154"/>
    </row>
    <row r="3" spans="1:12" s="91" customFormat="1" ht="68.099999999999994" customHeight="1" x14ac:dyDescent="0.25">
      <c r="A3" s="36" t="s">
        <v>777</v>
      </c>
      <c r="B3" s="102" t="s">
        <v>675</v>
      </c>
      <c r="C3" s="37" t="s">
        <v>901</v>
      </c>
      <c r="D3" s="37" t="s">
        <v>0</v>
      </c>
      <c r="E3" s="37" t="s">
        <v>903</v>
      </c>
      <c r="F3" s="37" t="s">
        <v>904</v>
      </c>
      <c r="G3" s="37" t="s">
        <v>740</v>
      </c>
      <c r="H3" s="37" t="s">
        <v>905</v>
      </c>
      <c r="I3" s="37" t="s">
        <v>863</v>
      </c>
      <c r="J3" s="238" t="s">
        <v>891</v>
      </c>
      <c r="K3" s="37" t="s">
        <v>882</v>
      </c>
      <c r="L3" s="208"/>
    </row>
    <row r="4" spans="1:12" ht="17.850000000000001" customHeight="1" thickBot="1" x14ac:dyDescent="0.3">
      <c r="A4" s="101"/>
      <c r="B4" s="79"/>
      <c r="C4" s="99"/>
      <c r="D4" s="99"/>
      <c r="E4" s="111"/>
      <c r="F4" s="79"/>
      <c r="G4" s="99"/>
      <c r="H4" s="79"/>
      <c r="I4" s="79"/>
      <c r="J4" s="149"/>
    </row>
    <row r="5" spans="1:12" ht="51" customHeight="1" thickBot="1" x14ac:dyDescent="0.3">
      <c r="A5" s="486" t="s">
        <v>3</v>
      </c>
      <c r="B5" s="184"/>
      <c r="C5" s="487"/>
      <c r="D5" s="184"/>
      <c r="E5" s="185"/>
      <c r="F5" s="184"/>
      <c r="G5" s="184"/>
      <c r="H5" s="184"/>
      <c r="I5" s="184"/>
      <c r="J5" s="184"/>
      <c r="K5" s="654"/>
      <c r="L5" s="182"/>
    </row>
    <row r="6" spans="1:12" ht="45" outlineLevel="1" x14ac:dyDescent="0.25">
      <c r="A6" s="187" t="s">
        <v>3</v>
      </c>
      <c r="B6" s="168">
        <v>4</v>
      </c>
      <c r="C6" s="197" t="s">
        <v>4</v>
      </c>
      <c r="D6" s="197"/>
      <c r="E6" s="84"/>
      <c r="F6" s="168"/>
      <c r="G6" s="197"/>
      <c r="H6" s="168"/>
      <c r="I6" s="168"/>
      <c r="J6" s="168" t="s">
        <v>916</v>
      </c>
      <c r="K6" s="1" t="str">
        <f t="shared" ref="K6:K11" si="0">IF(OR("IME"=$B$1,"ITEP"=$B$1,"IEM"=$B$1,"IMP"=$B$1,"IDA"=$B$1,"EEAP"=$B$1,"IDV"=$B$1,"MAS"=$B$1,"FAM/EAM"=$B$1,"CRP"=$B$1,"EEAH"=$B$1,"EANM"=$B$1,"EHPAD"=$B$1,"ESAT"=$B$1,"SSIAD"=$B$1,"SESSAD"=$B$1,"SAMSAH"=$B$1,"SPASAD"=$B$1,"SAVS"=$B$1,"CAMSP"=$B$1,"CMPP"=$B$1,"toutes les données"=$B$1, "IES"=$B$1),"à collecter","non concerné ")</f>
        <v>à collecter</v>
      </c>
      <c r="L6" s="190"/>
    </row>
    <row r="7" spans="1:12" ht="45" outlineLevel="1" x14ac:dyDescent="0.25">
      <c r="A7" s="10" t="s">
        <v>3</v>
      </c>
      <c r="B7" s="63"/>
      <c r="C7" s="62" t="s">
        <v>5</v>
      </c>
      <c r="D7" s="62"/>
      <c r="E7" s="55"/>
      <c r="F7" s="63"/>
      <c r="G7" s="62"/>
      <c r="H7" s="63"/>
      <c r="I7" s="63"/>
      <c r="J7" s="63" t="s">
        <v>916</v>
      </c>
      <c r="K7" s="1" t="str">
        <f t="shared" si="0"/>
        <v>à collecter</v>
      </c>
      <c r="L7" s="190"/>
    </row>
    <row r="8" spans="1:12" ht="45" outlineLevel="1" x14ac:dyDescent="0.25">
      <c r="A8" s="10" t="s">
        <v>3</v>
      </c>
      <c r="B8" s="63"/>
      <c r="C8" s="62" t="s">
        <v>6</v>
      </c>
      <c r="D8" s="62"/>
      <c r="E8" s="55"/>
      <c r="F8" s="63"/>
      <c r="G8" s="62"/>
      <c r="H8" s="63"/>
      <c r="I8" s="63"/>
      <c r="J8" s="63" t="s">
        <v>916</v>
      </c>
      <c r="K8" s="1" t="str">
        <f t="shared" si="0"/>
        <v>à collecter</v>
      </c>
      <c r="L8" s="190"/>
    </row>
    <row r="9" spans="1:12" ht="45" outlineLevel="1" x14ac:dyDescent="0.25">
      <c r="A9" s="10" t="s">
        <v>3</v>
      </c>
      <c r="B9" s="63"/>
      <c r="C9" s="62" t="s">
        <v>7</v>
      </c>
      <c r="D9" s="62"/>
      <c r="E9" s="55"/>
      <c r="F9" s="63"/>
      <c r="G9" s="62"/>
      <c r="H9" s="63"/>
      <c r="I9" s="63"/>
      <c r="J9" s="63" t="s">
        <v>916</v>
      </c>
      <c r="K9" s="1" t="str">
        <f t="shared" si="0"/>
        <v>à collecter</v>
      </c>
      <c r="L9" s="190"/>
    </row>
    <row r="10" spans="1:12" ht="45" outlineLevel="1" x14ac:dyDescent="0.25">
      <c r="A10" s="10" t="s">
        <v>3</v>
      </c>
      <c r="B10" s="63">
        <v>6</v>
      </c>
      <c r="C10" s="62" t="s">
        <v>8</v>
      </c>
      <c r="D10" s="71" t="s">
        <v>9</v>
      </c>
      <c r="E10" s="107" t="s">
        <v>723</v>
      </c>
      <c r="F10" s="63"/>
      <c r="G10" s="62" t="s">
        <v>10</v>
      </c>
      <c r="H10" s="63"/>
      <c r="I10" s="63"/>
      <c r="J10" s="63" t="s">
        <v>916</v>
      </c>
      <c r="K10" s="1" t="str">
        <f t="shared" si="0"/>
        <v>à collecter</v>
      </c>
      <c r="L10" s="190"/>
    </row>
    <row r="11" spans="1:12" ht="75" outlineLevel="1" x14ac:dyDescent="0.25">
      <c r="A11" s="10" t="s">
        <v>3</v>
      </c>
      <c r="B11" s="63">
        <v>7</v>
      </c>
      <c r="C11" s="62" t="s">
        <v>12</v>
      </c>
      <c r="D11" s="71" t="s">
        <v>11</v>
      </c>
      <c r="E11" s="107" t="s">
        <v>723</v>
      </c>
      <c r="F11" s="63"/>
      <c r="G11" s="62" t="s">
        <v>13</v>
      </c>
      <c r="H11" s="63"/>
      <c r="I11" s="63"/>
      <c r="J11" s="63" t="s">
        <v>916</v>
      </c>
      <c r="K11" s="1" t="str">
        <f t="shared" si="0"/>
        <v>à collecter</v>
      </c>
      <c r="L11" s="190"/>
    </row>
    <row r="12" spans="1:12" ht="37.5" outlineLevel="1" x14ac:dyDescent="0.25">
      <c r="A12" s="10" t="s">
        <v>3</v>
      </c>
      <c r="B12" s="63">
        <v>8</v>
      </c>
      <c r="C12" s="62" t="s">
        <v>14</v>
      </c>
      <c r="D12" s="62" t="s">
        <v>18</v>
      </c>
      <c r="E12" s="107" t="s">
        <v>723</v>
      </c>
      <c r="F12" s="63"/>
      <c r="G12" s="62" t="s">
        <v>19</v>
      </c>
      <c r="H12" s="63"/>
      <c r="I12" s="63"/>
      <c r="J12" s="63" t="s">
        <v>20</v>
      </c>
      <c r="K12" s="1" t="str">
        <f>IF(OR("EHPAD"=$B$1,"toutes les données"=$B$1),"à collecter","non concerné ")</f>
        <v>à collecter</v>
      </c>
      <c r="L12" s="190"/>
    </row>
    <row r="13" spans="1:12" ht="90" outlineLevel="1" x14ac:dyDescent="0.25">
      <c r="A13" s="10" t="s">
        <v>3</v>
      </c>
      <c r="B13" s="63">
        <v>9</v>
      </c>
      <c r="C13" s="62" t="s">
        <v>15</v>
      </c>
      <c r="D13" s="62" t="s">
        <v>21</v>
      </c>
      <c r="E13" s="107" t="s">
        <v>723</v>
      </c>
      <c r="F13" s="63"/>
      <c r="G13" s="62" t="s">
        <v>393</v>
      </c>
      <c r="H13" s="63"/>
      <c r="I13" s="63"/>
      <c r="J13" s="63" t="s">
        <v>20</v>
      </c>
      <c r="K13" s="1" t="str">
        <f>IF(OR("EHPAD"=$B$1,"toutes les données"=$B$1),"à collecter","non concerné ")</f>
        <v>à collecter</v>
      </c>
      <c r="L13" s="190"/>
    </row>
    <row r="14" spans="1:12" ht="45" outlineLevel="1" x14ac:dyDescent="0.25">
      <c r="A14" s="10" t="s">
        <v>3</v>
      </c>
      <c r="B14" s="63">
        <v>10</v>
      </c>
      <c r="C14" s="62" t="s">
        <v>16</v>
      </c>
      <c r="D14" s="62"/>
      <c r="E14" s="107" t="s">
        <v>723</v>
      </c>
      <c r="F14" s="63"/>
      <c r="G14" s="62" t="s">
        <v>22</v>
      </c>
      <c r="H14" s="63" t="s">
        <v>513</v>
      </c>
      <c r="I14" s="63"/>
      <c r="J14" s="63" t="s">
        <v>916</v>
      </c>
      <c r="K14" s="1" t="str">
        <f>IF(OR("IME"=$B$1,"ITEP"=$B$1,"IEM"=$B$1,"IMP"=$B$1,"IDA"=$B$1,"EEAP"=$B$1,"IDV"=$B$1,"MAS"=$B$1,"FAM/EAM"=$B$1,"CRP"=$B$1,"EEAH"=$B$1,"EANM"=$B$1,"EHPAD"=$B$1,"ESAT"=$B$1,"SSIAD"=$B$1,"SESSAD"=$B$1,"SAMSAH"=$B$1,"SPASAD"=$B$1,"SAVS"=$B$1,"CAMSP"=$B$1,"CMPP"=$B$1,"toutes les données"=$B$1, "IES"=$B$1),"à collecter","non concerné ")</f>
        <v>à collecter</v>
      </c>
      <c r="L14" s="190"/>
    </row>
    <row r="15" spans="1:12" ht="45" outlineLevel="1" x14ac:dyDescent="0.25">
      <c r="A15" s="10" t="s">
        <v>3</v>
      </c>
      <c r="B15" s="63">
        <v>11</v>
      </c>
      <c r="C15" s="62" t="s">
        <v>17</v>
      </c>
      <c r="D15" s="62"/>
      <c r="E15" s="107" t="s">
        <v>723</v>
      </c>
      <c r="F15" s="63"/>
      <c r="G15" s="62"/>
      <c r="H15" s="63" t="s">
        <v>513</v>
      </c>
      <c r="I15" s="63"/>
      <c r="J15" s="63" t="s">
        <v>916</v>
      </c>
      <c r="K15" s="1" t="str">
        <f>IF(OR("IME"=$B$1,"ITEP"=$B$1,"IEM"=$B$1,"IMP"=$B$1,"IDA"=$B$1,"EEAP"=$B$1,"IDV"=$B$1,"MAS"=$B$1,"FAM/EAM"=$B$1,"CRP"=$B$1,"EEAH"=$B$1,"EANM"=$B$1,"EHPAD"=$B$1,"ESAT"=$B$1,"SSIAD"=$B$1,"SESSAD"=$B$1,"SAMSAH"=$B$1,"SPASAD"=$B$1,"SAVS"=$B$1,"CAMSP"=$B$1,"CMPP"=$B$1,"toutes les données"=$B$1, "IES"=$B$1),"à collecter","non concerné ")</f>
        <v>à collecter</v>
      </c>
      <c r="L15" s="190"/>
    </row>
    <row r="16" spans="1:12" ht="75" outlineLevel="1" x14ac:dyDescent="0.25">
      <c r="A16" s="10" t="s">
        <v>3</v>
      </c>
      <c r="B16" s="63">
        <v>1170</v>
      </c>
      <c r="C16" s="62" t="s">
        <v>1069</v>
      </c>
      <c r="D16" s="71" t="s">
        <v>40</v>
      </c>
      <c r="E16" s="107" t="s">
        <v>723</v>
      </c>
      <c r="F16" s="63"/>
      <c r="G16" s="62" t="s">
        <v>1076</v>
      </c>
      <c r="H16" s="63"/>
      <c r="I16" s="63"/>
      <c r="J16" s="63" t="s">
        <v>1078</v>
      </c>
      <c r="K16" s="1" t="str">
        <f>IF(OR("IME"=$B$1,"ITEP"=$B$1,"EEAP"=$B$1,"MAS"=$B$1,"FAM/EAM"=$B$1,"EHPAD"=$B$1,"SSIAD"=$B$1,"SESSAD"=$B$1,"SAMSAH"=$B$1,"SPASAD"=$B$1,"toutes les données"=$B$1),"à collecter","non concerné ")</f>
        <v>à collecter</v>
      </c>
      <c r="L16" s="190"/>
    </row>
    <row r="17" spans="1:12" ht="360" outlineLevel="1" x14ac:dyDescent="0.25">
      <c r="A17" s="10" t="s">
        <v>3</v>
      </c>
      <c r="B17" s="63">
        <v>1171</v>
      </c>
      <c r="C17" s="62" t="s">
        <v>1070</v>
      </c>
      <c r="D17" s="71" t="s">
        <v>1073</v>
      </c>
      <c r="E17" s="107" t="s">
        <v>723</v>
      </c>
      <c r="F17" s="63"/>
      <c r="G17" s="62"/>
      <c r="H17" s="63"/>
      <c r="I17" s="63"/>
      <c r="J17" s="63" t="s">
        <v>1079</v>
      </c>
      <c r="K17" s="1" t="str">
        <f>IF(OR("SESSAD"=$B$1,"IME"=$B$1,"ITEP"=$B$1,"toutes les données"=$B$1),"à collecter","non concerné ")</f>
        <v>à collecter</v>
      </c>
      <c r="L17" s="190"/>
    </row>
    <row r="18" spans="1:12" ht="210" outlineLevel="1" x14ac:dyDescent="0.25">
      <c r="A18" s="10"/>
      <c r="B18" s="63">
        <v>1172</v>
      </c>
      <c r="C18" s="62" t="s">
        <v>1071</v>
      </c>
      <c r="D18" s="71" t="s">
        <v>1074</v>
      </c>
      <c r="E18" s="107" t="s">
        <v>181</v>
      </c>
      <c r="F18" s="63"/>
      <c r="G18" s="62"/>
      <c r="H18" s="63"/>
      <c r="I18" s="63"/>
      <c r="J18" s="63" t="s">
        <v>1080</v>
      </c>
      <c r="K18" s="1" t="str">
        <f>IF(OR("MAS"=$B$1,"FAM/EAM"=$B$1,"CRP"=$B$1,"EANM"=$B$1,"EHPAD"=$B$1,"ESAT"=$B$1,"SSIAD"=$B$1,"SESSAD"=$B$1,"SAMSAH"=$B$1,"SPASAD"=$B$1,"SAVS"=$B$1,"toutes les données"=$B$1),"à collecter","non concerné ")</f>
        <v>à collecter</v>
      </c>
      <c r="L18" s="190"/>
    </row>
    <row r="19" spans="1:12" ht="150" customHeight="1" outlineLevel="1" thickBot="1" x14ac:dyDescent="0.3">
      <c r="A19" s="33"/>
      <c r="B19" s="79">
        <v>1173</v>
      </c>
      <c r="C19" s="99" t="s">
        <v>1072</v>
      </c>
      <c r="D19" s="608" t="s">
        <v>1075</v>
      </c>
      <c r="E19" s="609" t="s">
        <v>181</v>
      </c>
      <c r="F19" s="79"/>
      <c r="G19" s="99" t="s">
        <v>1077</v>
      </c>
      <c r="H19" s="79"/>
      <c r="I19" s="79"/>
      <c r="J19" s="79" t="s">
        <v>23</v>
      </c>
      <c r="K19" s="1" t="str">
        <f>IF(OR("EHPAD"=$B$1,"SSIAD"=$B$1,"SPASAD"=$B$1,"toutes les données"=$B$1),"à collecter","non concerné ")</f>
        <v>à collecter</v>
      </c>
      <c r="L19" s="190"/>
    </row>
    <row r="20" spans="1:12" ht="31.5" customHeight="1" outlineLevel="1" thickBot="1" x14ac:dyDescent="0.3">
      <c r="A20" s="613"/>
      <c r="B20" s="614"/>
      <c r="C20" s="615"/>
      <c r="D20" s="616"/>
      <c r="E20" s="638"/>
      <c r="F20" s="638"/>
      <c r="G20" s="638"/>
      <c r="H20" s="638"/>
      <c r="I20" s="638"/>
      <c r="J20" s="638"/>
      <c r="K20" s="645"/>
      <c r="L20" s="183"/>
    </row>
    <row r="21" spans="1:12" ht="19.5" thickBot="1" x14ac:dyDescent="0.3">
      <c r="A21" s="89"/>
      <c r="D21" s="80"/>
      <c r="E21" s="113"/>
      <c r="G21" s="2"/>
    </row>
    <row r="22" spans="1:12" ht="48" customHeight="1" thickBot="1" x14ac:dyDescent="0.3">
      <c r="A22" s="206" t="s">
        <v>24</v>
      </c>
      <c r="B22" s="202"/>
      <c r="C22" s="205"/>
      <c r="D22" s="202"/>
      <c r="E22" s="203"/>
      <c r="F22" s="202"/>
      <c r="G22" s="202"/>
      <c r="H22" s="202"/>
      <c r="I22" s="202"/>
      <c r="J22" s="644"/>
      <c r="K22" s="638"/>
      <c r="L22" s="612"/>
    </row>
    <row r="23" spans="1:12" ht="45" outlineLevel="1" x14ac:dyDescent="0.25">
      <c r="A23" s="187" t="s">
        <v>24</v>
      </c>
      <c r="B23" s="168">
        <v>14</v>
      </c>
      <c r="C23" s="197" t="s">
        <v>741</v>
      </c>
      <c r="D23" s="198" t="s">
        <v>32</v>
      </c>
      <c r="E23" s="199" t="s">
        <v>723</v>
      </c>
      <c r="F23" s="168"/>
      <c r="G23" s="197" t="s">
        <v>34</v>
      </c>
      <c r="H23" s="168"/>
      <c r="I23" s="168"/>
      <c r="J23" s="618" t="s">
        <v>916</v>
      </c>
      <c r="K23" s="1" t="str">
        <f t="shared" ref="K23:K28" si="1">IF(OR("IME"=$B$1,"ITEP"=$B$1,"IEM"=$B$1,"IMP"=$B$1,"IDA"=$B$1,"EEAP"=$B$1,"IDV"=$B$1,"MAS"=$B$1,"FAM/EAM"=$B$1,"CRP"=$B$1,"EEAH"=$B$1,"EANM"=$B$1,"EHPAD"=$B$1,"ESAT"=$B$1,"SSIAD"=$B$1,"SESSAD"=$B$1,"SAMSAH"=$B$1,"SPASAD"=$B$1,"SAVS"=$B$1,"CAMSP"=$B$1,"CMPP"=$B$1,"toutes les données"=$B$1, "IES"=$B$1),"à collecter","non concerné ")</f>
        <v>à collecter</v>
      </c>
      <c r="L23" s="190"/>
    </row>
    <row r="24" spans="1:12" ht="45" outlineLevel="1" x14ac:dyDescent="0.25">
      <c r="A24" s="10" t="s">
        <v>24</v>
      </c>
      <c r="B24" s="63">
        <v>15</v>
      </c>
      <c r="C24" s="62" t="s">
        <v>25</v>
      </c>
      <c r="D24" s="62"/>
      <c r="E24" s="108" t="s">
        <v>723</v>
      </c>
      <c r="F24" s="63" t="s">
        <v>35</v>
      </c>
      <c r="G24" s="62" t="s">
        <v>394</v>
      </c>
      <c r="H24" s="63" t="s">
        <v>513</v>
      </c>
      <c r="I24" s="63"/>
      <c r="J24" s="63" t="s">
        <v>916</v>
      </c>
      <c r="K24" s="1" t="str">
        <f t="shared" si="1"/>
        <v>à collecter</v>
      </c>
      <c r="L24" s="190"/>
    </row>
    <row r="25" spans="1:12" ht="33" customHeight="1" outlineLevel="1" x14ac:dyDescent="0.25">
      <c r="A25" s="10" t="s">
        <v>24</v>
      </c>
      <c r="B25" s="63">
        <v>16</v>
      </c>
      <c r="C25" s="62" t="s">
        <v>26</v>
      </c>
      <c r="D25" s="62"/>
      <c r="E25" s="109" t="s">
        <v>723</v>
      </c>
      <c r="F25" s="63" t="s">
        <v>35</v>
      </c>
      <c r="G25" s="62" t="s">
        <v>395</v>
      </c>
      <c r="H25" s="63" t="s">
        <v>513</v>
      </c>
      <c r="I25" s="63"/>
      <c r="J25" s="63" t="s">
        <v>916</v>
      </c>
      <c r="K25" s="1" t="str">
        <f t="shared" si="1"/>
        <v>à collecter</v>
      </c>
      <c r="L25" s="190"/>
    </row>
    <row r="26" spans="1:12" ht="45" outlineLevel="1" x14ac:dyDescent="0.25">
      <c r="A26" s="10" t="s">
        <v>24</v>
      </c>
      <c r="B26" s="63">
        <v>17</v>
      </c>
      <c r="C26" s="62" t="s">
        <v>27</v>
      </c>
      <c r="D26" s="71" t="s">
        <v>36</v>
      </c>
      <c r="E26" s="108" t="s">
        <v>723</v>
      </c>
      <c r="F26" s="63" t="s">
        <v>35</v>
      </c>
      <c r="G26" s="62" t="s">
        <v>37</v>
      </c>
      <c r="H26" s="63"/>
      <c r="I26" s="63"/>
      <c r="J26" s="63" t="s">
        <v>916</v>
      </c>
      <c r="K26" s="1" t="str">
        <f t="shared" si="1"/>
        <v>à collecter</v>
      </c>
      <c r="L26" s="190"/>
    </row>
    <row r="27" spans="1:12" ht="60" outlineLevel="1" x14ac:dyDescent="0.25">
      <c r="A27" s="10" t="s">
        <v>24</v>
      </c>
      <c r="B27" s="63">
        <v>21</v>
      </c>
      <c r="C27" s="62" t="s">
        <v>28</v>
      </c>
      <c r="D27" s="62"/>
      <c r="E27" s="109" t="s">
        <v>723</v>
      </c>
      <c r="F27" s="63" t="s">
        <v>35</v>
      </c>
      <c r="G27" s="62" t="s">
        <v>38</v>
      </c>
      <c r="H27" s="63" t="s">
        <v>513</v>
      </c>
      <c r="I27" s="63"/>
      <c r="J27" s="63" t="s">
        <v>916</v>
      </c>
      <c r="K27" s="1" t="str">
        <f t="shared" si="1"/>
        <v>à collecter</v>
      </c>
      <c r="L27" s="190"/>
    </row>
    <row r="28" spans="1:12" ht="60" outlineLevel="1" x14ac:dyDescent="0.25">
      <c r="A28" s="10" t="s">
        <v>24</v>
      </c>
      <c r="B28" s="63">
        <v>22</v>
      </c>
      <c r="C28" s="62" t="s">
        <v>29</v>
      </c>
      <c r="D28" s="62"/>
      <c r="E28" s="108" t="s">
        <v>723</v>
      </c>
      <c r="F28" s="63" t="s">
        <v>35</v>
      </c>
      <c r="G28" s="62" t="s">
        <v>39</v>
      </c>
      <c r="H28" s="63" t="s">
        <v>508</v>
      </c>
      <c r="I28" s="63"/>
      <c r="J28" s="63" t="s">
        <v>916</v>
      </c>
      <c r="K28" s="1" t="str">
        <f t="shared" si="1"/>
        <v>à collecter</v>
      </c>
      <c r="L28" s="190"/>
    </row>
    <row r="29" spans="1:12" ht="37.5" outlineLevel="1" x14ac:dyDescent="0.25">
      <c r="A29" s="10" t="s">
        <v>24</v>
      </c>
      <c r="B29" s="63">
        <v>18</v>
      </c>
      <c r="C29" s="62" t="s">
        <v>30</v>
      </c>
      <c r="D29" s="71" t="s">
        <v>40</v>
      </c>
      <c r="E29" s="109" t="s">
        <v>723</v>
      </c>
      <c r="F29" s="63"/>
      <c r="G29" s="62" t="s">
        <v>42</v>
      </c>
      <c r="H29" s="63"/>
      <c r="I29" s="63"/>
      <c r="J29" s="63" t="s">
        <v>20</v>
      </c>
      <c r="K29" s="1" t="str">
        <f>IF(OR("EHPAD"=$B$1,"toutes les données"=$B$1),"à collecter","non concerné ")</f>
        <v>à collecter</v>
      </c>
      <c r="L29" s="190"/>
    </row>
    <row r="30" spans="1:12" ht="37.5" outlineLevel="1" x14ac:dyDescent="0.25">
      <c r="A30" s="10" t="s">
        <v>24</v>
      </c>
      <c r="B30" s="63">
        <v>19</v>
      </c>
      <c r="C30" s="62" t="s">
        <v>31</v>
      </c>
      <c r="D30" s="62"/>
      <c r="E30" s="108" t="s">
        <v>723</v>
      </c>
      <c r="F30" s="63" t="s">
        <v>41</v>
      </c>
      <c r="G30" s="62"/>
      <c r="H30" s="63" t="s">
        <v>513</v>
      </c>
      <c r="I30" s="63"/>
      <c r="J30" s="63" t="s">
        <v>20</v>
      </c>
      <c r="K30" s="1" t="str">
        <f>IF(OR("EHPAD"=$B$1,"toutes les données"=$B$1),"à collecter","non concerné ")</f>
        <v>à collecter</v>
      </c>
      <c r="L30" s="190"/>
    </row>
    <row r="31" spans="1:12" ht="37.5" outlineLevel="1" x14ac:dyDescent="0.25">
      <c r="A31" s="10" t="s">
        <v>24</v>
      </c>
      <c r="B31" s="63">
        <v>20</v>
      </c>
      <c r="C31" s="62" t="s">
        <v>43</v>
      </c>
      <c r="D31" s="62"/>
      <c r="E31" s="109" t="s">
        <v>723</v>
      </c>
      <c r="F31" s="63" t="s">
        <v>41</v>
      </c>
      <c r="G31" s="62"/>
      <c r="H31" s="63" t="s">
        <v>512</v>
      </c>
      <c r="I31" s="63"/>
      <c r="J31" s="63" t="s">
        <v>20</v>
      </c>
      <c r="K31" s="1" t="str">
        <f>IF(OR("EHPAD"=$B$1,"toutes les données"=$B$1),"à collecter","non concerné ")</f>
        <v>à collecter</v>
      </c>
      <c r="L31" s="190"/>
    </row>
    <row r="32" spans="1:12" ht="37.5" outlineLevel="1" x14ac:dyDescent="0.25">
      <c r="A32" s="10" t="s">
        <v>24</v>
      </c>
      <c r="B32" s="63">
        <v>816</v>
      </c>
      <c r="C32" s="62" t="s">
        <v>28</v>
      </c>
      <c r="D32" s="62"/>
      <c r="E32" s="108" t="s">
        <v>723</v>
      </c>
      <c r="F32" s="63" t="s">
        <v>41</v>
      </c>
      <c r="G32" s="62"/>
      <c r="H32" s="63" t="s">
        <v>513</v>
      </c>
      <c r="I32" s="63"/>
      <c r="J32" s="63" t="s">
        <v>20</v>
      </c>
      <c r="K32" s="1" t="str">
        <f>IF(OR("EHPAD"=$B$1,"toutes les données"=$B$1),"à collecter","non concerné ")</f>
        <v>à collecter</v>
      </c>
      <c r="L32" s="190"/>
    </row>
    <row r="33" spans="1:12" ht="27.6" customHeight="1" outlineLevel="1" thickBot="1" x14ac:dyDescent="0.3">
      <c r="A33" s="188" t="s">
        <v>24</v>
      </c>
      <c r="B33" s="68">
        <v>817</v>
      </c>
      <c r="C33" s="67" t="s">
        <v>29</v>
      </c>
      <c r="D33" s="67"/>
      <c r="E33" s="204" t="s">
        <v>723</v>
      </c>
      <c r="F33" s="68" t="s">
        <v>41</v>
      </c>
      <c r="G33" s="67"/>
      <c r="H33" s="68" t="s">
        <v>511</v>
      </c>
      <c r="I33" s="68"/>
      <c r="J33" s="68" t="s">
        <v>20</v>
      </c>
      <c r="K33" s="1" t="str">
        <f>IF(OR("EHPAD"=$B$1,"toutes les données"=$B$1),"à collecter","non concerné ")</f>
        <v>à collecter</v>
      </c>
      <c r="L33" s="190"/>
    </row>
    <row r="34" spans="1:12" ht="27.6" customHeight="1" outlineLevel="1" thickBot="1" x14ac:dyDescent="0.3">
      <c r="A34" s="191"/>
      <c r="B34" s="192"/>
      <c r="C34" s="193"/>
      <c r="D34" s="193"/>
      <c r="E34" s="195"/>
      <c r="F34" s="192"/>
      <c r="G34" s="193"/>
      <c r="H34" s="192"/>
      <c r="I34" s="192"/>
      <c r="J34" s="196"/>
      <c r="K34" s="652"/>
      <c r="L34" s="183"/>
    </row>
    <row r="35" spans="1:12" ht="27.6" customHeight="1" thickBot="1" x14ac:dyDescent="0.3">
      <c r="A35" s="89"/>
      <c r="G35" s="2"/>
    </row>
    <row r="36" spans="1:12" ht="48" customHeight="1" thickBot="1" x14ac:dyDescent="0.3">
      <c r="A36" s="206" t="s">
        <v>44</v>
      </c>
      <c r="B36" s="184"/>
      <c r="C36" s="184"/>
      <c r="D36" s="184"/>
      <c r="E36" s="185"/>
      <c r="F36" s="184"/>
      <c r="G36" s="184"/>
      <c r="H36" s="184"/>
      <c r="I36" s="184"/>
      <c r="J36" s="186"/>
      <c r="K36" s="643"/>
      <c r="L36" s="182"/>
    </row>
    <row r="37" spans="1:12" ht="37.5" outlineLevel="1" x14ac:dyDescent="0.25">
      <c r="A37" s="187" t="s">
        <v>44</v>
      </c>
      <c r="B37" s="168">
        <v>838</v>
      </c>
      <c r="C37" s="197" t="s">
        <v>742</v>
      </c>
      <c r="D37" s="197"/>
      <c r="E37" s="199" t="s">
        <v>723</v>
      </c>
      <c r="F37" s="201"/>
      <c r="G37" s="197"/>
      <c r="H37" s="168"/>
      <c r="I37" s="168"/>
      <c r="J37" s="168" t="s">
        <v>23</v>
      </c>
      <c r="K37" s="1" t="str">
        <f>IF(OR("EHPAD"=$B$1,"SSIAD"=$B$1,"SPASAD"=$B$1,"toutes les données"=$B$1),"à collecter","non concerné ")</f>
        <v>à collecter</v>
      </c>
      <c r="L37" s="190"/>
    </row>
    <row r="38" spans="1:12" ht="45" outlineLevel="1" x14ac:dyDescent="0.25">
      <c r="A38" s="10" t="s">
        <v>44</v>
      </c>
      <c r="B38" s="142">
        <v>23</v>
      </c>
      <c r="C38" s="56" t="s">
        <v>45</v>
      </c>
      <c r="D38" s="62"/>
      <c r="E38" s="141"/>
      <c r="F38" s="63"/>
      <c r="G38" s="62"/>
      <c r="H38" s="63"/>
      <c r="I38" s="63"/>
      <c r="J38" s="63" t="s">
        <v>919</v>
      </c>
      <c r="K38" s="1" t="str">
        <f t="shared" ref="K38:K46" si="2">IF(OR("IME"=$B$1,"ITEP"=$B$1,"IEM"=$B$1,"IMP"=$B$1,"IDA"=$B$1,"EEAP"=$B$1,"IDV"=$B$1,"MAS"=$B$1,"FAM/EAM"=$B$1,"CRP"=$B$1,"EEAH"=$B$1,"EANM"=$B$1,"EHPAD"=$B$1,"ESAT"=$B$1,"SSIAD"=$B$1,"SESSAD"=$B$1,"SAMSAH"=$B$1,"SPASAD"=$B$1,"SAVS"=$B$1,"CAMSP"=$B$1,"CMPP"=$B$1,"toutes les données"=$B$1, "IES"=$B$1),"à collecter","non concerné ")</f>
        <v>à collecter</v>
      </c>
      <c r="L38" s="190"/>
    </row>
    <row r="39" spans="1:12" ht="60" outlineLevel="1" x14ac:dyDescent="0.25">
      <c r="A39" s="10" t="s">
        <v>44</v>
      </c>
      <c r="B39" s="140">
        <v>24</v>
      </c>
      <c r="C39" s="71" t="s">
        <v>780</v>
      </c>
      <c r="D39" s="62"/>
      <c r="E39" s="109" t="s">
        <v>723</v>
      </c>
      <c r="F39" s="63"/>
      <c r="G39" s="62" t="s">
        <v>743</v>
      </c>
      <c r="H39" s="63"/>
      <c r="I39" s="63" t="s">
        <v>47</v>
      </c>
      <c r="J39" s="63" t="s">
        <v>919</v>
      </c>
      <c r="K39" s="1" t="str">
        <f t="shared" si="2"/>
        <v>à collecter</v>
      </c>
      <c r="L39" s="190"/>
    </row>
    <row r="40" spans="1:12" ht="60" outlineLevel="1" x14ac:dyDescent="0.25">
      <c r="A40" s="10" t="s">
        <v>44</v>
      </c>
      <c r="B40" s="63">
        <v>25</v>
      </c>
      <c r="C40" s="71" t="s">
        <v>781</v>
      </c>
      <c r="D40" s="62"/>
      <c r="E40" s="108" t="s">
        <v>723</v>
      </c>
      <c r="F40" s="63"/>
      <c r="G40" s="62" t="s">
        <v>396</v>
      </c>
      <c r="H40" s="63"/>
      <c r="I40" s="63" t="s">
        <v>47</v>
      </c>
      <c r="J40" s="63" t="s">
        <v>919</v>
      </c>
      <c r="K40" s="1" t="str">
        <f t="shared" si="2"/>
        <v>à collecter</v>
      </c>
      <c r="L40" s="190"/>
    </row>
    <row r="41" spans="1:12" ht="37.5" outlineLevel="1" x14ac:dyDescent="0.25">
      <c r="A41" s="10" t="s">
        <v>44</v>
      </c>
      <c r="B41" s="63">
        <v>26</v>
      </c>
      <c r="C41" s="56" t="s">
        <v>46</v>
      </c>
      <c r="D41" s="62"/>
      <c r="E41" s="143"/>
      <c r="F41" s="63"/>
      <c r="G41" s="62"/>
      <c r="H41" s="63"/>
      <c r="I41" s="63"/>
      <c r="J41" s="63" t="s">
        <v>918</v>
      </c>
      <c r="K41" s="1" t="str">
        <f t="shared" si="2"/>
        <v>à collecter</v>
      </c>
      <c r="L41" s="190"/>
    </row>
    <row r="42" spans="1:12" ht="60" outlineLevel="1" x14ac:dyDescent="0.25">
      <c r="A42" s="10" t="s">
        <v>44</v>
      </c>
      <c r="B42" s="140">
        <v>27</v>
      </c>
      <c r="C42" s="71" t="s">
        <v>780</v>
      </c>
      <c r="D42" s="62"/>
      <c r="E42" s="108" t="s">
        <v>723</v>
      </c>
      <c r="F42" s="63"/>
      <c r="G42" s="62" t="s">
        <v>744</v>
      </c>
      <c r="H42" s="63"/>
      <c r="I42" s="63" t="s">
        <v>53</v>
      </c>
      <c r="J42" s="63" t="s">
        <v>918</v>
      </c>
      <c r="K42" s="1" t="str">
        <f t="shared" si="2"/>
        <v>à collecter</v>
      </c>
      <c r="L42" s="190"/>
    </row>
    <row r="43" spans="1:12" ht="60" outlineLevel="1" x14ac:dyDescent="0.25">
      <c r="A43" s="10" t="s">
        <v>44</v>
      </c>
      <c r="B43" s="63">
        <v>28</v>
      </c>
      <c r="C43" s="71" t="s">
        <v>781</v>
      </c>
      <c r="D43" s="62"/>
      <c r="E43" s="109" t="s">
        <v>723</v>
      </c>
      <c r="F43" s="63"/>
      <c r="G43" s="62" t="s">
        <v>397</v>
      </c>
      <c r="H43" s="63"/>
      <c r="I43" s="63" t="s">
        <v>53</v>
      </c>
      <c r="J43" s="63" t="s">
        <v>918</v>
      </c>
      <c r="K43" s="1" t="str">
        <f t="shared" si="2"/>
        <v>à collecter</v>
      </c>
      <c r="L43" s="190"/>
    </row>
    <row r="44" spans="1:12" ht="37.5" outlineLevel="1" x14ac:dyDescent="0.25">
      <c r="A44" s="10" t="s">
        <v>44</v>
      </c>
      <c r="B44" s="63">
        <v>29</v>
      </c>
      <c r="C44" s="56" t="s">
        <v>48</v>
      </c>
      <c r="D44" s="62"/>
      <c r="E44" s="141"/>
      <c r="F44" s="63"/>
      <c r="G44" s="62"/>
      <c r="H44" s="63"/>
      <c r="I44" s="63"/>
      <c r="J44" s="63" t="s">
        <v>918</v>
      </c>
      <c r="K44" s="1" t="str">
        <f t="shared" si="2"/>
        <v>à collecter</v>
      </c>
      <c r="L44" s="190"/>
    </row>
    <row r="45" spans="1:12" ht="45" outlineLevel="1" x14ac:dyDescent="0.25">
      <c r="A45" s="10" t="s">
        <v>44</v>
      </c>
      <c r="B45" s="140">
        <v>30</v>
      </c>
      <c r="C45" s="71" t="s">
        <v>782</v>
      </c>
      <c r="D45" s="62"/>
      <c r="E45" s="109" t="s">
        <v>723</v>
      </c>
      <c r="F45" s="63"/>
      <c r="G45" s="62" t="s">
        <v>896</v>
      </c>
      <c r="H45" s="63"/>
      <c r="I45" s="63" t="s">
        <v>53</v>
      </c>
      <c r="J45" s="63" t="s">
        <v>918</v>
      </c>
      <c r="K45" s="1" t="str">
        <f t="shared" si="2"/>
        <v>à collecter</v>
      </c>
      <c r="L45" s="190"/>
    </row>
    <row r="46" spans="1:12" ht="45" outlineLevel="1" x14ac:dyDescent="0.25">
      <c r="A46" s="10" t="s">
        <v>44</v>
      </c>
      <c r="B46" s="63">
        <v>31</v>
      </c>
      <c r="C46" s="71" t="s">
        <v>783</v>
      </c>
      <c r="D46" s="62"/>
      <c r="E46" s="108" t="s">
        <v>723</v>
      </c>
      <c r="F46" s="63"/>
      <c r="G46" s="62" t="s">
        <v>398</v>
      </c>
      <c r="H46" s="63"/>
      <c r="I46" s="63" t="s">
        <v>53</v>
      </c>
      <c r="J46" s="79" t="s">
        <v>918</v>
      </c>
      <c r="K46" s="1" t="str">
        <f t="shared" si="2"/>
        <v>à collecter</v>
      </c>
      <c r="L46" s="190"/>
    </row>
    <row r="47" spans="1:12" ht="37.5" outlineLevel="1" x14ac:dyDescent="0.25">
      <c r="A47" s="10" t="s">
        <v>44</v>
      </c>
      <c r="B47" s="55">
        <v>814</v>
      </c>
      <c r="C47" s="56" t="s">
        <v>49</v>
      </c>
      <c r="D47" s="62"/>
      <c r="E47" s="143"/>
      <c r="F47" s="63"/>
      <c r="G47" s="62"/>
      <c r="H47" s="63"/>
      <c r="I47" s="63"/>
      <c r="J47" s="1" t="s">
        <v>20</v>
      </c>
      <c r="K47" s="1" t="str">
        <f>IF(OR("EHPAD"=$B$1,"toutes les données"=$B$1),"à collecter","non concerné ")</f>
        <v>à collecter</v>
      </c>
      <c r="L47" s="190"/>
    </row>
    <row r="48" spans="1:12" ht="45" outlineLevel="1" x14ac:dyDescent="0.25">
      <c r="A48" s="10" t="s">
        <v>44</v>
      </c>
      <c r="B48" s="140">
        <v>32</v>
      </c>
      <c r="C48" s="62" t="s">
        <v>50</v>
      </c>
      <c r="D48" s="62"/>
      <c r="E48" s="108" t="s">
        <v>723</v>
      </c>
      <c r="F48" s="63"/>
      <c r="G48" s="62" t="s">
        <v>878</v>
      </c>
      <c r="H48" s="63"/>
      <c r="I48" s="63" t="s">
        <v>399</v>
      </c>
      <c r="J48" s="1" t="s">
        <v>20</v>
      </c>
      <c r="K48" s="1" t="str">
        <f>IF(OR("EHPAD"=$B$1,"toutes les données"=$B$1),"à collecter","non concerné ")</f>
        <v>à collecter</v>
      </c>
      <c r="L48" s="190"/>
    </row>
    <row r="49" spans="1:12" ht="45" outlineLevel="1" x14ac:dyDescent="0.25">
      <c r="A49" s="10" t="s">
        <v>44</v>
      </c>
      <c r="B49" s="140">
        <v>33</v>
      </c>
      <c r="C49" s="62" t="s">
        <v>51</v>
      </c>
      <c r="D49" s="62"/>
      <c r="E49" s="108" t="s">
        <v>723</v>
      </c>
      <c r="F49" s="63"/>
      <c r="G49" s="62" t="s">
        <v>879</v>
      </c>
      <c r="H49" s="63"/>
      <c r="I49" s="63" t="s">
        <v>54</v>
      </c>
      <c r="J49" s="646" t="s">
        <v>880</v>
      </c>
      <c r="K49" s="1" t="str">
        <f>IF(OR("CAMSP"=$B$1,"CMPP"=$B$1,"toutes les données"=$B$1),"à collecter","non concerné ")</f>
        <v>à collecter</v>
      </c>
      <c r="L49" s="190"/>
    </row>
    <row r="50" spans="1:12" ht="45" outlineLevel="1" x14ac:dyDescent="0.25">
      <c r="A50" s="10" t="s">
        <v>44</v>
      </c>
      <c r="B50" s="63">
        <v>34</v>
      </c>
      <c r="C50" s="62" t="s">
        <v>52</v>
      </c>
      <c r="D50" s="62"/>
      <c r="E50" s="108" t="s">
        <v>723</v>
      </c>
      <c r="F50" s="63"/>
      <c r="G50" s="62"/>
      <c r="H50" s="63"/>
      <c r="I50" s="63"/>
      <c r="J50" s="1" t="s">
        <v>916</v>
      </c>
      <c r="K50" s="1" t="str">
        <f t="shared" ref="K50:K62" si="3">IF(OR("IME"=$B$1,"ITEP"=$B$1,"IEM"=$B$1,"IMP"=$B$1,"IDA"=$B$1,"EEAP"=$B$1,"IDV"=$B$1,"MAS"=$B$1,"FAM/EAM"=$B$1,"CRP"=$B$1,"EEAH"=$B$1,"EANM"=$B$1,"EHPAD"=$B$1,"ESAT"=$B$1,"SSIAD"=$B$1,"SESSAD"=$B$1,"SAMSAH"=$B$1,"SPASAD"=$B$1,"SAVS"=$B$1,"CAMSP"=$B$1,"CMPP"=$B$1,"toutes les données"=$B$1, "IES"=$B$1),"à collecter","non concerné ")</f>
        <v>à collecter</v>
      </c>
      <c r="L50" s="190"/>
    </row>
    <row r="51" spans="1:12" ht="45" outlineLevel="1" x14ac:dyDescent="0.25">
      <c r="A51" s="10" t="s">
        <v>44</v>
      </c>
      <c r="B51" s="55">
        <v>35</v>
      </c>
      <c r="C51" s="56" t="s">
        <v>55</v>
      </c>
      <c r="D51" s="56"/>
      <c r="E51" s="55"/>
      <c r="F51" s="55"/>
      <c r="G51" s="56"/>
      <c r="H51" s="55"/>
      <c r="I51" s="55"/>
      <c r="J51" s="1" t="s">
        <v>916</v>
      </c>
      <c r="K51" s="1" t="str">
        <f t="shared" si="3"/>
        <v>à collecter</v>
      </c>
      <c r="L51" s="190"/>
    </row>
    <row r="52" spans="1:12" ht="180" outlineLevel="1" x14ac:dyDescent="0.25">
      <c r="A52" s="10" t="s">
        <v>44</v>
      </c>
      <c r="B52" s="63">
        <v>839</v>
      </c>
      <c r="C52" s="62" t="s">
        <v>995</v>
      </c>
      <c r="D52" s="62" t="s">
        <v>1047</v>
      </c>
      <c r="E52" s="108" t="s">
        <v>723</v>
      </c>
      <c r="F52" s="63"/>
      <c r="G52" s="62" t="s">
        <v>58</v>
      </c>
      <c r="H52" s="63"/>
      <c r="I52" s="63"/>
      <c r="J52" s="618" t="s">
        <v>916</v>
      </c>
      <c r="K52" s="1" t="str">
        <f t="shared" si="3"/>
        <v>à collecter</v>
      </c>
      <c r="L52" s="190"/>
    </row>
    <row r="53" spans="1:12" ht="45" outlineLevel="1" x14ac:dyDescent="0.25">
      <c r="A53" s="10" t="s">
        <v>44</v>
      </c>
      <c r="B53" s="63">
        <v>36</v>
      </c>
      <c r="C53" s="71" t="s">
        <v>784</v>
      </c>
      <c r="D53" s="62"/>
      <c r="E53" s="108" t="s">
        <v>723</v>
      </c>
      <c r="F53" s="63" t="s">
        <v>60</v>
      </c>
      <c r="G53" s="62" t="s">
        <v>59</v>
      </c>
      <c r="H53" s="63" t="s">
        <v>509</v>
      </c>
      <c r="I53" s="63" t="s">
        <v>739</v>
      </c>
      <c r="J53" s="63" t="s">
        <v>916</v>
      </c>
      <c r="K53" s="1" t="str">
        <f t="shared" si="3"/>
        <v>à collecter</v>
      </c>
      <c r="L53" s="190"/>
    </row>
    <row r="54" spans="1:12" ht="45" outlineLevel="1" x14ac:dyDescent="0.25">
      <c r="A54" s="10" t="s">
        <v>44</v>
      </c>
      <c r="B54" s="55">
        <v>37</v>
      </c>
      <c r="C54" s="56" t="s">
        <v>56</v>
      </c>
      <c r="D54" s="56"/>
      <c r="E54" s="55"/>
      <c r="F54" s="55"/>
      <c r="G54" s="56"/>
      <c r="H54" s="55"/>
      <c r="I54" s="55"/>
      <c r="J54" s="63" t="s">
        <v>916</v>
      </c>
      <c r="K54" s="1" t="str">
        <f t="shared" si="3"/>
        <v>à collecter</v>
      </c>
      <c r="L54" s="190"/>
    </row>
    <row r="55" spans="1:12" ht="180" outlineLevel="1" x14ac:dyDescent="0.25">
      <c r="A55" s="10" t="s">
        <v>44</v>
      </c>
      <c r="B55" s="63">
        <v>923</v>
      </c>
      <c r="C55" s="62" t="s">
        <v>995</v>
      </c>
      <c r="D55" s="62" t="s">
        <v>1047</v>
      </c>
      <c r="E55" s="108" t="s">
        <v>723</v>
      </c>
      <c r="F55" s="63"/>
      <c r="G55" s="62" t="s">
        <v>58</v>
      </c>
      <c r="H55" s="63"/>
      <c r="I55" s="63"/>
      <c r="J55" s="63" t="s">
        <v>916</v>
      </c>
      <c r="K55" s="1" t="str">
        <f t="shared" si="3"/>
        <v>à collecter</v>
      </c>
      <c r="L55" s="190"/>
    </row>
    <row r="56" spans="1:12" ht="45" outlineLevel="1" x14ac:dyDescent="0.25">
      <c r="A56" s="10" t="s">
        <v>44</v>
      </c>
      <c r="B56" s="63">
        <v>38</v>
      </c>
      <c r="C56" s="71" t="s">
        <v>785</v>
      </c>
      <c r="D56" s="62"/>
      <c r="E56" s="108" t="s">
        <v>723</v>
      </c>
      <c r="F56" s="63" t="s">
        <v>61</v>
      </c>
      <c r="G56" s="62" t="s">
        <v>59</v>
      </c>
      <c r="H56" s="63" t="s">
        <v>509</v>
      </c>
      <c r="I56" s="65"/>
      <c r="J56" s="63" t="s">
        <v>916</v>
      </c>
      <c r="K56" s="1" t="str">
        <f t="shared" si="3"/>
        <v>à collecter</v>
      </c>
      <c r="L56" s="190"/>
    </row>
    <row r="57" spans="1:12" ht="45" outlineLevel="1" x14ac:dyDescent="0.25">
      <c r="A57" s="10" t="s">
        <v>44</v>
      </c>
      <c r="B57" s="55">
        <v>39</v>
      </c>
      <c r="C57" s="56" t="s">
        <v>57</v>
      </c>
      <c r="D57" s="56"/>
      <c r="E57" s="55"/>
      <c r="F57" s="55"/>
      <c r="G57" s="56"/>
      <c r="H57" s="55"/>
      <c r="I57" s="55"/>
      <c r="J57" s="63" t="s">
        <v>916</v>
      </c>
      <c r="K57" s="1" t="str">
        <f t="shared" si="3"/>
        <v>à collecter</v>
      </c>
      <c r="L57" s="190"/>
    </row>
    <row r="58" spans="1:12" ht="180" outlineLevel="1" x14ac:dyDescent="0.25">
      <c r="A58" s="10" t="s">
        <v>44</v>
      </c>
      <c r="B58" s="63">
        <v>924</v>
      </c>
      <c r="C58" s="62" t="s">
        <v>995</v>
      </c>
      <c r="D58" s="62" t="s">
        <v>1047</v>
      </c>
      <c r="E58" s="108" t="s">
        <v>723</v>
      </c>
      <c r="F58" s="63"/>
      <c r="G58" s="62" t="s">
        <v>58</v>
      </c>
      <c r="H58" s="63"/>
      <c r="I58" s="63"/>
      <c r="J58" s="63" t="s">
        <v>916</v>
      </c>
      <c r="K58" s="1" t="str">
        <f t="shared" si="3"/>
        <v>à collecter</v>
      </c>
      <c r="L58" s="190"/>
    </row>
    <row r="59" spans="1:12" ht="45" outlineLevel="1" x14ac:dyDescent="0.25">
      <c r="A59" s="10" t="s">
        <v>44</v>
      </c>
      <c r="B59" s="63">
        <v>40</v>
      </c>
      <c r="C59" s="71" t="s">
        <v>786</v>
      </c>
      <c r="D59" s="62"/>
      <c r="E59" s="108" t="s">
        <v>723</v>
      </c>
      <c r="F59" s="63" t="s">
        <v>62</v>
      </c>
      <c r="G59" s="62" t="s">
        <v>59</v>
      </c>
      <c r="H59" s="63" t="s">
        <v>509</v>
      </c>
      <c r="I59" s="65"/>
      <c r="J59" s="63" t="s">
        <v>916</v>
      </c>
      <c r="K59" s="1" t="str">
        <f t="shared" si="3"/>
        <v>à collecter</v>
      </c>
      <c r="L59" s="190"/>
    </row>
    <row r="60" spans="1:12" ht="45" outlineLevel="1" x14ac:dyDescent="0.25">
      <c r="A60" s="10" t="s">
        <v>44</v>
      </c>
      <c r="B60" s="55">
        <v>41</v>
      </c>
      <c r="C60" s="56" t="s">
        <v>63</v>
      </c>
      <c r="D60" s="56"/>
      <c r="E60" s="55"/>
      <c r="F60" s="55"/>
      <c r="G60" s="56"/>
      <c r="H60" s="55"/>
      <c r="I60" s="55"/>
      <c r="J60" s="63" t="s">
        <v>916</v>
      </c>
      <c r="K60" s="1" t="str">
        <f t="shared" si="3"/>
        <v>à collecter</v>
      </c>
      <c r="L60" s="190"/>
    </row>
    <row r="61" spans="1:12" ht="180" outlineLevel="1" x14ac:dyDescent="0.25">
      <c r="A61" s="10" t="s">
        <v>44</v>
      </c>
      <c r="B61" s="63">
        <v>925</v>
      </c>
      <c r="C61" s="62" t="s">
        <v>995</v>
      </c>
      <c r="D61" s="62" t="s">
        <v>1047</v>
      </c>
      <c r="E61" s="108" t="s">
        <v>723</v>
      </c>
      <c r="F61" s="63"/>
      <c r="G61" s="62" t="s">
        <v>58</v>
      </c>
      <c r="H61" s="63"/>
      <c r="I61" s="63"/>
      <c r="J61" s="63" t="s">
        <v>916</v>
      </c>
      <c r="K61" s="1" t="str">
        <f t="shared" si="3"/>
        <v>à collecter</v>
      </c>
      <c r="L61" s="190"/>
    </row>
    <row r="62" spans="1:12" ht="55.35" customHeight="1" outlineLevel="1" x14ac:dyDescent="0.25">
      <c r="A62" s="10" t="s">
        <v>44</v>
      </c>
      <c r="B62" s="63">
        <v>42</v>
      </c>
      <c r="C62" s="71" t="s">
        <v>787</v>
      </c>
      <c r="D62" s="62"/>
      <c r="E62" s="108" t="s">
        <v>723</v>
      </c>
      <c r="F62" s="63" t="s">
        <v>1017</v>
      </c>
      <c r="G62" s="62" t="s">
        <v>59</v>
      </c>
      <c r="H62" s="63" t="s">
        <v>509</v>
      </c>
      <c r="I62" s="65"/>
      <c r="J62" s="63" t="s">
        <v>916</v>
      </c>
      <c r="K62" s="1" t="str">
        <f t="shared" si="3"/>
        <v>à collecter</v>
      </c>
      <c r="L62" s="190"/>
    </row>
    <row r="63" spans="1:12" ht="75" outlineLevel="1" x14ac:dyDescent="0.25">
      <c r="A63" s="10" t="s">
        <v>44</v>
      </c>
      <c r="B63" s="63">
        <v>44</v>
      </c>
      <c r="C63" s="62" t="s">
        <v>64</v>
      </c>
      <c r="D63" s="71" t="s">
        <v>66</v>
      </c>
      <c r="E63" s="107" t="s">
        <v>723</v>
      </c>
      <c r="F63" s="63"/>
      <c r="G63" s="62" t="s">
        <v>67</v>
      </c>
      <c r="H63" s="63"/>
      <c r="I63" s="63"/>
      <c r="J63" s="63" t="s">
        <v>894</v>
      </c>
      <c r="K63" s="1" t="str">
        <f>IF(OR("EEAP"=$B$1,"MAS"=$B$1,"FAM/EAM"=$B$1,"CRP"=$B$1,"EANM"=$B$1,"EHPAD"=$B$1,"toutes les données"=$B$1),"à collecter","non concerné ")</f>
        <v>à collecter</v>
      </c>
      <c r="L63" s="190"/>
    </row>
    <row r="64" spans="1:12" ht="45" outlineLevel="1" x14ac:dyDescent="0.25">
      <c r="A64" s="10" t="s">
        <v>44</v>
      </c>
      <c r="B64" s="55">
        <v>836</v>
      </c>
      <c r="C64" s="56" t="s">
        <v>65</v>
      </c>
      <c r="D64" s="56"/>
      <c r="E64" s="55"/>
      <c r="F64" s="55"/>
      <c r="G64" s="56"/>
      <c r="H64" s="55"/>
      <c r="I64" s="55"/>
      <c r="J64" s="63" t="s">
        <v>916</v>
      </c>
      <c r="K64" s="1" t="str">
        <f t="shared" ref="K64:K81" si="4">IF(OR("IME"=$B$1,"ITEP"=$B$1,"IEM"=$B$1,"IMP"=$B$1,"IDA"=$B$1,"EEAP"=$B$1,"IDV"=$B$1,"MAS"=$B$1,"FAM/EAM"=$B$1,"CRP"=$B$1,"EEAH"=$B$1,"EANM"=$B$1,"EHPAD"=$B$1,"ESAT"=$B$1,"SSIAD"=$B$1,"SESSAD"=$B$1,"SAMSAH"=$B$1,"SPASAD"=$B$1,"SAVS"=$B$1,"CAMSP"=$B$1,"CMPP"=$B$1,"toutes les données"=$B$1, "IES"=$B$1),"à collecter","non concerné ")</f>
        <v>à collecter</v>
      </c>
      <c r="L64" s="190"/>
    </row>
    <row r="65" spans="1:12" ht="45" outlineLevel="1" x14ac:dyDescent="0.25">
      <c r="A65" s="10" t="s">
        <v>44</v>
      </c>
      <c r="B65" s="63">
        <v>46</v>
      </c>
      <c r="C65" s="62" t="s">
        <v>745</v>
      </c>
      <c r="D65" s="62"/>
      <c r="E65" s="108" t="s">
        <v>723</v>
      </c>
      <c r="F65" s="65"/>
      <c r="G65" s="62"/>
      <c r="H65" s="63" t="s">
        <v>513</v>
      </c>
      <c r="I65" s="63"/>
      <c r="J65" s="63" t="s">
        <v>916</v>
      </c>
      <c r="K65" s="1" t="str">
        <f t="shared" si="4"/>
        <v>à collecter</v>
      </c>
      <c r="L65" s="190"/>
    </row>
    <row r="66" spans="1:12" ht="45" outlineLevel="1" x14ac:dyDescent="0.25">
      <c r="A66" s="10" t="s">
        <v>44</v>
      </c>
      <c r="B66" s="63">
        <v>47</v>
      </c>
      <c r="C66" s="62" t="s">
        <v>746</v>
      </c>
      <c r="D66" s="71" t="s">
        <v>40</v>
      </c>
      <c r="E66" s="107" t="s">
        <v>723</v>
      </c>
      <c r="F66" s="65"/>
      <c r="G66" s="97"/>
      <c r="H66" s="65"/>
      <c r="I66" s="65"/>
      <c r="J66" s="63" t="s">
        <v>916</v>
      </c>
      <c r="K66" s="1" t="str">
        <f t="shared" si="4"/>
        <v>à collecter</v>
      </c>
      <c r="L66" s="190"/>
    </row>
    <row r="67" spans="1:12" ht="45" outlineLevel="1" x14ac:dyDescent="0.25">
      <c r="A67" s="10" t="s">
        <v>44</v>
      </c>
      <c r="B67" s="63">
        <v>50</v>
      </c>
      <c r="C67" s="62" t="s">
        <v>747</v>
      </c>
      <c r="D67" s="62"/>
      <c r="E67" s="108" t="s">
        <v>723</v>
      </c>
      <c r="F67" s="65"/>
      <c r="G67" s="62"/>
      <c r="H67" s="63" t="s">
        <v>513</v>
      </c>
      <c r="I67" s="63"/>
      <c r="J67" s="63" t="s">
        <v>916</v>
      </c>
      <c r="K67" s="1" t="str">
        <f t="shared" si="4"/>
        <v>à collecter</v>
      </c>
      <c r="L67" s="190"/>
    </row>
    <row r="68" spans="1:12" ht="45" outlineLevel="1" x14ac:dyDescent="0.25">
      <c r="A68" s="10" t="s">
        <v>44</v>
      </c>
      <c r="B68" s="63">
        <v>51</v>
      </c>
      <c r="C68" s="62" t="s">
        <v>748</v>
      </c>
      <c r="D68" s="71" t="s">
        <v>40</v>
      </c>
      <c r="E68" s="107" t="s">
        <v>723</v>
      </c>
      <c r="F68" s="63"/>
      <c r="G68" s="62"/>
      <c r="H68" s="63"/>
      <c r="I68" s="63"/>
      <c r="J68" s="63" t="s">
        <v>916</v>
      </c>
      <c r="K68" s="1" t="str">
        <f t="shared" si="4"/>
        <v>à collecter</v>
      </c>
      <c r="L68" s="190"/>
    </row>
    <row r="69" spans="1:12" ht="45" outlineLevel="1" x14ac:dyDescent="0.25">
      <c r="A69" s="10" t="s">
        <v>44</v>
      </c>
      <c r="B69" s="63">
        <v>53</v>
      </c>
      <c r="C69" s="62" t="s">
        <v>749</v>
      </c>
      <c r="D69" s="62"/>
      <c r="E69" s="108" t="s">
        <v>723</v>
      </c>
      <c r="F69" s="65"/>
      <c r="G69" s="62"/>
      <c r="H69" s="63" t="s">
        <v>513</v>
      </c>
      <c r="I69" s="63"/>
      <c r="J69" s="63" t="s">
        <v>916</v>
      </c>
      <c r="K69" s="1" t="str">
        <f t="shared" si="4"/>
        <v>à collecter</v>
      </c>
      <c r="L69" s="190"/>
    </row>
    <row r="70" spans="1:12" ht="78.599999999999994" customHeight="1" outlineLevel="1" x14ac:dyDescent="0.25">
      <c r="A70" s="10" t="s">
        <v>44</v>
      </c>
      <c r="B70" s="63">
        <v>55</v>
      </c>
      <c r="C70" s="62" t="s">
        <v>996</v>
      </c>
      <c r="D70" s="62"/>
      <c r="E70" s="108" t="s">
        <v>723</v>
      </c>
      <c r="F70" s="65"/>
      <c r="G70" s="62" t="s">
        <v>997</v>
      </c>
      <c r="H70" s="63" t="s">
        <v>513</v>
      </c>
      <c r="I70" s="63"/>
      <c r="J70" s="63" t="s">
        <v>916</v>
      </c>
      <c r="K70" s="1" t="str">
        <f t="shared" si="4"/>
        <v>à collecter</v>
      </c>
      <c r="L70" s="190"/>
    </row>
    <row r="71" spans="1:12" ht="45" outlineLevel="1" x14ac:dyDescent="0.25">
      <c r="A71" s="10" t="s">
        <v>44</v>
      </c>
      <c r="B71" s="63">
        <v>57</v>
      </c>
      <c r="C71" s="62" t="s">
        <v>750</v>
      </c>
      <c r="D71" s="62"/>
      <c r="E71" s="108" t="s">
        <v>723</v>
      </c>
      <c r="F71" s="65"/>
      <c r="G71" s="62"/>
      <c r="H71" s="63" t="s">
        <v>513</v>
      </c>
      <c r="I71" s="63"/>
      <c r="J71" s="63" t="s">
        <v>916</v>
      </c>
      <c r="K71" s="1" t="str">
        <f t="shared" si="4"/>
        <v>à collecter</v>
      </c>
      <c r="L71" s="190"/>
    </row>
    <row r="72" spans="1:12" ht="45" outlineLevel="1" x14ac:dyDescent="0.25">
      <c r="A72" s="10" t="s">
        <v>44</v>
      </c>
      <c r="B72" s="63">
        <v>835</v>
      </c>
      <c r="C72" s="62" t="s">
        <v>69</v>
      </c>
      <c r="D72" s="62"/>
      <c r="E72" s="55"/>
      <c r="F72" s="63"/>
      <c r="G72" s="62"/>
      <c r="H72" s="63"/>
      <c r="I72" s="63"/>
      <c r="J72" s="63" t="s">
        <v>916</v>
      </c>
      <c r="K72" s="1" t="str">
        <f t="shared" si="4"/>
        <v>à collecter</v>
      </c>
      <c r="L72" s="190"/>
    </row>
    <row r="73" spans="1:12" ht="45" outlineLevel="1" x14ac:dyDescent="0.25">
      <c r="A73" s="10" t="s">
        <v>44</v>
      </c>
      <c r="B73" s="63">
        <v>58</v>
      </c>
      <c r="C73" s="62" t="s">
        <v>70</v>
      </c>
      <c r="D73" s="71" t="s">
        <v>40</v>
      </c>
      <c r="E73" s="107" t="s">
        <v>723</v>
      </c>
      <c r="F73" s="65"/>
      <c r="G73" s="62"/>
      <c r="H73" s="63"/>
      <c r="I73" s="63"/>
      <c r="J73" s="63" t="s">
        <v>916</v>
      </c>
      <c r="K73" s="1" t="str">
        <f t="shared" si="4"/>
        <v>à collecter</v>
      </c>
      <c r="L73" s="190"/>
    </row>
    <row r="74" spans="1:12" ht="45" outlineLevel="1" x14ac:dyDescent="0.25">
      <c r="A74" s="10" t="s">
        <v>44</v>
      </c>
      <c r="B74" s="63">
        <v>59</v>
      </c>
      <c r="C74" s="62" t="s">
        <v>71</v>
      </c>
      <c r="D74" s="71" t="s">
        <v>40</v>
      </c>
      <c r="E74" s="107" t="s">
        <v>723</v>
      </c>
      <c r="F74" s="63"/>
      <c r="G74" s="62" t="s">
        <v>751</v>
      </c>
      <c r="H74" s="63"/>
      <c r="I74" s="63"/>
      <c r="J74" s="63" t="s">
        <v>916</v>
      </c>
      <c r="K74" s="1" t="str">
        <f t="shared" si="4"/>
        <v>à collecter</v>
      </c>
      <c r="L74" s="190"/>
    </row>
    <row r="75" spans="1:12" ht="45" outlineLevel="1" x14ac:dyDescent="0.25">
      <c r="A75" s="10" t="s">
        <v>44</v>
      </c>
      <c r="B75" s="63">
        <v>60</v>
      </c>
      <c r="C75" s="62" t="s">
        <v>72</v>
      </c>
      <c r="D75" s="71" t="s">
        <v>40</v>
      </c>
      <c r="E75" s="107" t="s">
        <v>723</v>
      </c>
      <c r="F75" s="63"/>
      <c r="G75" s="62" t="s">
        <v>1196</v>
      </c>
      <c r="H75" s="63"/>
      <c r="I75" s="63"/>
      <c r="J75" s="63" t="s">
        <v>916</v>
      </c>
      <c r="K75" s="1" t="str">
        <f t="shared" si="4"/>
        <v>à collecter</v>
      </c>
      <c r="L75" s="190"/>
    </row>
    <row r="76" spans="1:12" ht="45" outlineLevel="1" x14ac:dyDescent="0.25">
      <c r="A76" s="10" t="s">
        <v>44</v>
      </c>
      <c r="B76" s="63">
        <v>61</v>
      </c>
      <c r="C76" s="62" t="s">
        <v>73</v>
      </c>
      <c r="D76" s="62"/>
      <c r="E76" s="108" t="s">
        <v>723</v>
      </c>
      <c r="F76" s="63" t="s">
        <v>68</v>
      </c>
      <c r="G76" s="62" t="s">
        <v>76</v>
      </c>
      <c r="H76" s="63"/>
      <c r="I76" s="63"/>
      <c r="J76" s="63" t="s">
        <v>916</v>
      </c>
      <c r="K76" s="1" t="str">
        <f t="shared" si="4"/>
        <v>à collecter</v>
      </c>
      <c r="L76" s="190"/>
    </row>
    <row r="77" spans="1:12" ht="45" outlineLevel="1" x14ac:dyDescent="0.25">
      <c r="A77" s="10" t="s">
        <v>44</v>
      </c>
      <c r="B77" s="63">
        <v>62</v>
      </c>
      <c r="C77" s="62" t="s">
        <v>74</v>
      </c>
      <c r="D77" s="62"/>
      <c r="E77" s="108" t="s">
        <v>723</v>
      </c>
      <c r="F77" s="63" t="s">
        <v>68</v>
      </c>
      <c r="G77" s="62" t="s">
        <v>77</v>
      </c>
      <c r="H77" s="63"/>
      <c r="I77" s="63"/>
      <c r="J77" s="63" t="s">
        <v>916</v>
      </c>
      <c r="K77" s="1" t="str">
        <f t="shared" si="4"/>
        <v>à collecter</v>
      </c>
      <c r="L77" s="190"/>
    </row>
    <row r="78" spans="1:12" ht="45" outlineLevel="1" x14ac:dyDescent="0.25">
      <c r="A78" s="10" t="s">
        <v>44</v>
      </c>
      <c r="B78" s="63">
        <v>63</v>
      </c>
      <c r="C78" s="62" t="s">
        <v>75</v>
      </c>
      <c r="D78" s="62"/>
      <c r="E78" s="108" t="s">
        <v>723</v>
      </c>
      <c r="F78" s="63" t="s">
        <v>68</v>
      </c>
      <c r="G78" s="62"/>
      <c r="H78" s="63"/>
      <c r="I78" s="63"/>
      <c r="J78" s="63" t="s">
        <v>916</v>
      </c>
      <c r="K78" s="1" t="str">
        <f t="shared" si="4"/>
        <v>à collecter</v>
      </c>
      <c r="L78" s="190"/>
    </row>
    <row r="79" spans="1:12" ht="195" outlineLevel="1" x14ac:dyDescent="0.25">
      <c r="A79" s="10" t="s">
        <v>44</v>
      </c>
      <c r="B79" s="63">
        <v>64</v>
      </c>
      <c r="C79" s="62" t="s">
        <v>752</v>
      </c>
      <c r="D79" s="71" t="s">
        <v>78</v>
      </c>
      <c r="E79" s="107" t="s">
        <v>723</v>
      </c>
      <c r="F79" s="63" t="s">
        <v>68</v>
      </c>
      <c r="G79" s="62" t="s">
        <v>81</v>
      </c>
      <c r="H79" s="63"/>
      <c r="I79" s="63"/>
      <c r="J79" s="63" t="s">
        <v>916</v>
      </c>
      <c r="K79" s="1" t="str">
        <f t="shared" si="4"/>
        <v>à collecter</v>
      </c>
      <c r="L79" s="190"/>
    </row>
    <row r="80" spans="1:12" ht="105" outlineLevel="1" x14ac:dyDescent="0.25">
      <c r="A80" s="10" t="s">
        <v>44</v>
      </c>
      <c r="B80" s="63">
        <v>65</v>
      </c>
      <c r="C80" s="62" t="s">
        <v>753</v>
      </c>
      <c r="D80" s="71" t="s">
        <v>79</v>
      </c>
      <c r="E80" s="107" t="s">
        <v>723</v>
      </c>
      <c r="F80" s="63" t="s">
        <v>68</v>
      </c>
      <c r="G80" s="62" t="s">
        <v>81</v>
      </c>
      <c r="H80" s="63"/>
      <c r="I80" s="63"/>
      <c r="J80" s="63" t="s">
        <v>916</v>
      </c>
      <c r="K80" s="1" t="str">
        <f t="shared" si="4"/>
        <v>à collecter</v>
      </c>
      <c r="L80" s="190"/>
    </row>
    <row r="81" spans="1:12" ht="120.75" outlineLevel="1" thickBot="1" x14ac:dyDescent="0.3">
      <c r="A81" s="188" t="s">
        <v>44</v>
      </c>
      <c r="B81" s="68">
        <v>66</v>
      </c>
      <c r="C81" s="67" t="s">
        <v>754</v>
      </c>
      <c r="D81" s="98" t="s">
        <v>80</v>
      </c>
      <c r="E81" s="189" t="s">
        <v>723</v>
      </c>
      <c r="F81" s="68" t="s">
        <v>68</v>
      </c>
      <c r="G81" s="67" t="s">
        <v>81</v>
      </c>
      <c r="H81" s="68"/>
      <c r="I81" s="68"/>
      <c r="J81" s="68" t="s">
        <v>916</v>
      </c>
      <c r="K81" s="1" t="str">
        <f t="shared" si="4"/>
        <v>à collecter</v>
      </c>
      <c r="L81" s="190"/>
    </row>
    <row r="82" spans="1:12" ht="19.5" outlineLevel="1" thickBot="1" x14ac:dyDescent="0.3">
      <c r="A82" s="191"/>
      <c r="B82" s="192"/>
      <c r="C82" s="193"/>
      <c r="D82" s="194"/>
      <c r="E82" s="195"/>
      <c r="F82" s="192"/>
      <c r="G82" s="193"/>
      <c r="H82" s="192"/>
      <c r="I82" s="192"/>
      <c r="J82" s="196"/>
      <c r="K82" s="643"/>
      <c r="L82" s="167"/>
    </row>
    <row r="83" spans="1:12" ht="19.5" thickBot="1" x14ac:dyDescent="0.3">
      <c r="A83" s="89"/>
      <c r="D83" s="80"/>
      <c r="E83" s="113"/>
      <c r="G83" s="2"/>
    </row>
    <row r="84" spans="1:12" ht="48" customHeight="1" thickBot="1" x14ac:dyDescent="0.3">
      <c r="A84" s="207" t="s">
        <v>82</v>
      </c>
      <c r="B84" s="100"/>
      <c r="C84" s="100"/>
      <c r="D84" s="100"/>
      <c r="E84" s="112"/>
      <c r="F84" s="100"/>
      <c r="G84" s="100"/>
      <c r="H84" s="100"/>
      <c r="I84" s="100"/>
      <c r="J84" s="150"/>
      <c r="K84" s="655"/>
      <c r="L84" s="200"/>
    </row>
    <row r="85" spans="1:12" ht="150" outlineLevel="1" x14ac:dyDescent="0.25">
      <c r="A85" s="187" t="s">
        <v>82</v>
      </c>
      <c r="B85" s="84">
        <v>840</v>
      </c>
      <c r="C85" s="85" t="s">
        <v>83</v>
      </c>
      <c r="D85" s="85"/>
      <c r="E85" s="84"/>
      <c r="F85" s="84"/>
      <c r="G85" s="85"/>
      <c r="H85" s="84"/>
      <c r="I85" s="84"/>
      <c r="J85" s="168" t="s">
        <v>916</v>
      </c>
      <c r="K85" s="1" t="str">
        <f t="shared" ref="K85:K108" si="5">IF(OR("IME"=$B$1,"ITEP"=$B$1,"IEM"=$B$1,"IMP"=$B$1,"IDA"=$B$1,"EEAP"=$B$1,"IDV"=$B$1,"MAS"=$B$1,"FAM/EAM"=$B$1,"CRP"=$B$1,"EEAH"=$B$1,"EANM"=$B$1,"EHPAD"=$B$1,"ESAT"=$B$1,"SSIAD"=$B$1,"SESSAD"=$B$1,"SAMSAH"=$B$1,"SPASAD"=$B$1,"SAVS"=$B$1,"CAMSP"=$B$1,"CMPP"=$B$1,"toutes les données"=$B$1, "IES"=$B$1),"à collecter","non concerné ")</f>
        <v>à collecter</v>
      </c>
      <c r="L85" s="190"/>
    </row>
    <row r="86" spans="1:12" ht="150" outlineLevel="1" x14ac:dyDescent="0.25">
      <c r="A86" s="10" t="s">
        <v>82</v>
      </c>
      <c r="B86" s="63">
        <v>927</v>
      </c>
      <c r="C86" s="62" t="s">
        <v>84</v>
      </c>
      <c r="D86" s="71" t="s">
        <v>85</v>
      </c>
      <c r="E86" s="107" t="s">
        <v>723</v>
      </c>
      <c r="F86" s="63"/>
      <c r="G86" s="62"/>
      <c r="H86" s="63"/>
      <c r="I86" s="63"/>
      <c r="J86" s="63" t="s">
        <v>916</v>
      </c>
      <c r="K86" s="1" t="str">
        <f t="shared" si="5"/>
        <v>à collecter</v>
      </c>
      <c r="L86" s="190"/>
    </row>
    <row r="87" spans="1:12" ht="150" outlineLevel="1" x14ac:dyDescent="0.25">
      <c r="A87" s="10" t="s">
        <v>82</v>
      </c>
      <c r="B87" s="63">
        <v>928</v>
      </c>
      <c r="C87" s="62" t="s">
        <v>755</v>
      </c>
      <c r="D87" s="71" t="s">
        <v>86</v>
      </c>
      <c r="E87" s="107" t="s">
        <v>723</v>
      </c>
      <c r="F87" s="63" t="s">
        <v>87</v>
      </c>
      <c r="G87" s="62"/>
      <c r="H87" s="63"/>
      <c r="I87" s="63"/>
      <c r="J87" s="63" t="s">
        <v>916</v>
      </c>
      <c r="K87" s="1" t="str">
        <f t="shared" si="5"/>
        <v>à collecter</v>
      </c>
      <c r="L87" s="190"/>
    </row>
    <row r="88" spans="1:12" ht="150" outlineLevel="1" x14ac:dyDescent="0.25">
      <c r="A88" s="10" t="s">
        <v>82</v>
      </c>
      <c r="B88" s="63">
        <v>929</v>
      </c>
      <c r="C88" s="62" t="s">
        <v>88</v>
      </c>
      <c r="D88" s="71" t="s">
        <v>85</v>
      </c>
      <c r="E88" s="107" t="s">
        <v>723</v>
      </c>
      <c r="F88" s="63"/>
      <c r="G88" s="62"/>
      <c r="H88" s="63"/>
      <c r="I88" s="63"/>
      <c r="J88" s="63" t="s">
        <v>916</v>
      </c>
      <c r="K88" s="1" t="str">
        <f t="shared" si="5"/>
        <v>à collecter</v>
      </c>
      <c r="L88" s="190"/>
    </row>
    <row r="89" spans="1:12" ht="150" outlineLevel="1" x14ac:dyDescent="0.25">
      <c r="A89" s="10" t="s">
        <v>82</v>
      </c>
      <c r="B89" s="63">
        <v>930</v>
      </c>
      <c r="C89" s="62" t="s">
        <v>756</v>
      </c>
      <c r="D89" s="71" t="s">
        <v>86</v>
      </c>
      <c r="E89" s="107" t="s">
        <v>723</v>
      </c>
      <c r="F89" s="63" t="s">
        <v>89</v>
      </c>
      <c r="G89" s="62"/>
      <c r="H89" s="63"/>
      <c r="I89" s="63"/>
      <c r="J89" s="63" t="s">
        <v>916</v>
      </c>
      <c r="K89" s="1" t="str">
        <f t="shared" si="5"/>
        <v>à collecter</v>
      </c>
      <c r="L89" s="190"/>
    </row>
    <row r="90" spans="1:12" ht="150" outlineLevel="1" x14ac:dyDescent="0.25">
      <c r="A90" s="10" t="s">
        <v>82</v>
      </c>
      <c r="B90" s="55">
        <v>1029</v>
      </c>
      <c r="C90" s="56" t="s">
        <v>90</v>
      </c>
      <c r="D90" s="56"/>
      <c r="E90" s="55"/>
      <c r="F90" s="55"/>
      <c r="G90" s="56"/>
      <c r="H90" s="55"/>
      <c r="I90" s="55"/>
      <c r="J90" s="63" t="s">
        <v>916</v>
      </c>
      <c r="K90" s="1" t="str">
        <f t="shared" si="5"/>
        <v>à collecter</v>
      </c>
      <c r="L90" s="190"/>
    </row>
    <row r="91" spans="1:12" ht="150" outlineLevel="1" x14ac:dyDescent="0.25">
      <c r="A91" s="10" t="s">
        <v>82</v>
      </c>
      <c r="B91" s="63">
        <v>931</v>
      </c>
      <c r="C91" s="62" t="s">
        <v>90</v>
      </c>
      <c r="D91" s="71" t="s">
        <v>85</v>
      </c>
      <c r="E91" s="107" t="s">
        <v>723</v>
      </c>
      <c r="F91" s="63"/>
      <c r="G91" s="62"/>
      <c r="H91" s="63"/>
      <c r="I91" s="63"/>
      <c r="J91" s="63" t="s">
        <v>916</v>
      </c>
      <c r="K91" s="1" t="str">
        <f t="shared" si="5"/>
        <v>à collecter</v>
      </c>
      <c r="L91" s="190"/>
    </row>
    <row r="92" spans="1:12" ht="150" outlineLevel="1" x14ac:dyDescent="0.25">
      <c r="A92" s="10" t="s">
        <v>82</v>
      </c>
      <c r="B92" s="63">
        <v>932</v>
      </c>
      <c r="C92" s="62" t="s">
        <v>757</v>
      </c>
      <c r="D92" s="71" t="s">
        <v>86</v>
      </c>
      <c r="E92" s="107" t="s">
        <v>723</v>
      </c>
      <c r="F92" s="63" t="s">
        <v>91</v>
      </c>
      <c r="G92" s="62"/>
      <c r="H92" s="63"/>
      <c r="I92" s="63"/>
      <c r="J92" s="63" t="s">
        <v>916</v>
      </c>
      <c r="K92" s="1" t="str">
        <f t="shared" si="5"/>
        <v>à collecter</v>
      </c>
      <c r="L92" s="190"/>
    </row>
    <row r="93" spans="1:12" ht="150" outlineLevel="1" x14ac:dyDescent="0.25">
      <c r="A93" s="10" t="s">
        <v>82</v>
      </c>
      <c r="B93" s="55">
        <v>841</v>
      </c>
      <c r="C93" s="56" t="s">
        <v>92</v>
      </c>
      <c r="D93" s="56"/>
      <c r="E93" s="55"/>
      <c r="F93" s="55"/>
      <c r="G93" s="56"/>
      <c r="H93" s="55"/>
      <c r="I93" s="55"/>
      <c r="J93" s="63" t="s">
        <v>916</v>
      </c>
      <c r="K93" s="1" t="str">
        <f t="shared" si="5"/>
        <v>à collecter</v>
      </c>
      <c r="L93" s="190"/>
    </row>
    <row r="94" spans="1:12" ht="150" outlineLevel="1" x14ac:dyDescent="0.25">
      <c r="A94" s="10" t="s">
        <v>82</v>
      </c>
      <c r="B94" s="63">
        <v>933</v>
      </c>
      <c r="C94" s="62" t="s">
        <v>93</v>
      </c>
      <c r="D94" s="71" t="s">
        <v>85</v>
      </c>
      <c r="E94" s="107" t="s">
        <v>723</v>
      </c>
      <c r="F94" s="63"/>
      <c r="G94" s="62"/>
      <c r="H94" s="63"/>
      <c r="I94" s="63"/>
      <c r="J94" s="63" t="s">
        <v>916</v>
      </c>
      <c r="K94" s="1" t="str">
        <f t="shared" si="5"/>
        <v>à collecter</v>
      </c>
      <c r="L94" s="190"/>
    </row>
    <row r="95" spans="1:12" ht="150" outlineLevel="1" x14ac:dyDescent="0.25">
      <c r="A95" s="10" t="s">
        <v>82</v>
      </c>
      <c r="B95" s="63">
        <v>934</v>
      </c>
      <c r="C95" s="62" t="s">
        <v>758</v>
      </c>
      <c r="D95" s="71" t="s">
        <v>86</v>
      </c>
      <c r="E95" s="107" t="s">
        <v>723</v>
      </c>
      <c r="F95" s="63" t="s">
        <v>94</v>
      </c>
      <c r="G95" s="62"/>
      <c r="H95" s="63"/>
      <c r="I95" s="63"/>
      <c r="J95" s="63" t="s">
        <v>916</v>
      </c>
      <c r="K95" s="1" t="str">
        <f t="shared" si="5"/>
        <v>à collecter</v>
      </c>
      <c r="L95" s="190"/>
    </row>
    <row r="96" spans="1:12" ht="150" outlineLevel="1" x14ac:dyDescent="0.25">
      <c r="A96" s="10" t="s">
        <v>82</v>
      </c>
      <c r="B96" s="63">
        <v>935</v>
      </c>
      <c r="C96" s="62" t="s">
        <v>95</v>
      </c>
      <c r="D96" s="71" t="s">
        <v>85</v>
      </c>
      <c r="E96" s="107" t="s">
        <v>723</v>
      </c>
      <c r="F96" s="63"/>
      <c r="G96" s="62"/>
      <c r="H96" s="63"/>
      <c r="I96" s="63"/>
      <c r="J96" s="63" t="s">
        <v>916</v>
      </c>
      <c r="K96" s="1" t="str">
        <f t="shared" si="5"/>
        <v>à collecter</v>
      </c>
      <c r="L96" s="190"/>
    </row>
    <row r="97" spans="1:12" ht="150" outlineLevel="1" x14ac:dyDescent="0.25">
      <c r="A97" s="10" t="s">
        <v>82</v>
      </c>
      <c r="B97" s="63">
        <v>936</v>
      </c>
      <c r="C97" s="62" t="s">
        <v>759</v>
      </c>
      <c r="D97" s="71" t="s">
        <v>86</v>
      </c>
      <c r="E97" s="107" t="s">
        <v>723</v>
      </c>
      <c r="F97" s="63" t="s">
        <v>96</v>
      </c>
      <c r="G97" s="62"/>
      <c r="H97" s="63"/>
      <c r="I97" s="63"/>
      <c r="J97" s="63" t="s">
        <v>916</v>
      </c>
      <c r="K97" s="1" t="str">
        <f t="shared" si="5"/>
        <v>à collecter</v>
      </c>
      <c r="L97" s="190"/>
    </row>
    <row r="98" spans="1:12" ht="150" outlineLevel="1" x14ac:dyDescent="0.25">
      <c r="A98" s="10" t="s">
        <v>82</v>
      </c>
      <c r="B98" s="63">
        <v>937</v>
      </c>
      <c r="C98" s="62" t="s">
        <v>97</v>
      </c>
      <c r="D98" s="71" t="s">
        <v>85</v>
      </c>
      <c r="E98" s="107" t="s">
        <v>723</v>
      </c>
      <c r="F98" s="63"/>
      <c r="G98" s="62"/>
      <c r="H98" s="63"/>
      <c r="I98" s="63"/>
      <c r="J98" s="63" t="s">
        <v>916</v>
      </c>
      <c r="K98" s="1" t="str">
        <f t="shared" si="5"/>
        <v>à collecter</v>
      </c>
      <c r="L98" s="190"/>
    </row>
    <row r="99" spans="1:12" ht="150" outlineLevel="1" x14ac:dyDescent="0.25">
      <c r="A99" s="10" t="s">
        <v>82</v>
      </c>
      <c r="B99" s="63">
        <v>938</v>
      </c>
      <c r="C99" s="62" t="s">
        <v>760</v>
      </c>
      <c r="D99" s="71" t="s">
        <v>86</v>
      </c>
      <c r="E99" s="107" t="s">
        <v>723</v>
      </c>
      <c r="F99" s="63" t="s">
        <v>98</v>
      </c>
      <c r="G99" s="62"/>
      <c r="H99" s="63"/>
      <c r="I99" s="63"/>
      <c r="J99" s="63" t="s">
        <v>916</v>
      </c>
      <c r="K99" s="1" t="str">
        <f t="shared" si="5"/>
        <v>à collecter</v>
      </c>
      <c r="L99" s="190"/>
    </row>
    <row r="100" spans="1:12" ht="150" outlineLevel="1" x14ac:dyDescent="0.25">
      <c r="A100" s="10" t="s">
        <v>82</v>
      </c>
      <c r="B100" s="63">
        <v>939</v>
      </c>
      <c r="C100" s="62" t="s">
        <v>99</v>
      </c>
      <c r="D100" s="71" t="s">
        <v>85</v>
      </c>
      <c r="E100" s="107" t="s">
        <v>723</v>
      </c>
      <c r="F100" s="63"/>
      <c r="G100" s="62"/>
      <c r="H100" s="63"/>
      <c r="I100" s="63"/>
      <c r="J100" s="63" t="s">
        <v>916</v>
      </c>
      <c r="K100" s="1" t="str">
        <f t="shared" si="5"/>
        <v>à collecter</v>
      </c>
      <c r="L100" s="190"/>
    </row>
    <row r="101" spans="1:12" ht="150" outlineLevel="1" x14ac:dyDescent="0.25">
      <c r="A101" s="10" t="s">
        <v>82</v>
      </c>
      <c r="B101" s="63">
        <v>940</v>
      </c>
      <c r="C101" s="62" t="s">
        <v>761</v>
      </c>
      <c r="D101" s="71" t="s">
        <v>86</v>
      </c>
      <c r="E101" s="107" t="s">
        <v>723</v>
      </c>
      <c r="F101" s="63" t="s">
        <v>100</v>
      </c>
      <c r="G101" s="62"/>
      <c r="H101" s="63"/>
      <c r="I101" s="63"/>
      <c r="J101" s="63" t="s">
        <v>916</v>
      </c>
      <c r="K101" s="1" t="str">
        <f t="shared" si="5"/>
        <v>à collecter</v>
      </c>
      <c r="L101" s="190"/>
    </row>
    <row r="102" spans="1:12" ht="150" outlineLevel="1" x14ac:dyDescent="0.25">
      <c r="A102" s="10" t="s">
        <v>82</v>
      </c>
      <c r="B102" s="63">
        <v>941</v>
      </c>
      <c r="C102" s="62" t="s">
        <v>101</v>
      </c>
      <c r="D102" s="71" t="s">
        <v>85</v>
      </c>
      <c r="E102" s="107" t="s">
        <v>723</v>
      </c>
      <c r="F102" s="63"/>
      <c r="G102" s="62"/>
      <c r="H102" s="63"/>
      <c r="I102" s="63"/>
      <c r="J102" s="63" t="s">
        <v>916</v>
      </c>
      <c r="K102" s="1" t="str">
        <f t="shared" si="5"/>
        <v>à collecter</v>
      </c>
      <c r="L102" s="190"/>
    </row>
    <row r="103" spans="1:12" ht="150" outlineLevel="1" x14ac:dyDescent="0.25">
      <c r="A103" s="10" t="s">
        <v>82</v>
      </c>
      <c r="B103" s="63">
        <v>942</v>
      </c>
      <c r="C103" s="62" t="s">
        <v>762</v>
      </c>
      <c r="D103" s="71" t="s">
        <v>86</v>
      </c>
      <c r="E103" s="107" t="s">
        <v>723</v>
      </c>
      <c r="F103" s="63" t="s">
        <v>105</v>
      </c>
      <c r="G103" s="62"/>
      <c r="H103" s="63"/>
      <c r="I103" s="63"/>
      <c r="J103" s="63" t="s">
        <v>916</v>
      </c>
      <c r="K103" s="1" t="str">
        <f t="shared" si="5"/>
        <v>à collecter</v>
      </c>
      <c r="L103" s="190"/>
    </row>
    <row r="104" spans="1:12" ht="150" outlineLevel="1" x14ac:dyDescent="0.25">
      <c r="A104" s="10" t="s">
        <v>82</v>
      </c>
      <c r="B104" s="55">
        <v>1069</v>
      </c>
      <c r="C104" s="56" t="s">
        <v>498</v>
      </c>
      <c r="D104" s="105"/>
      <c r="E104" s="114"/>
      <c r="F104" s="55"/>
      <c r="G104" s="56"/>
      <c r="H104" s="55"/>
      <c r="I104" s="55"/>
      <c r="J104" s="63" t="s">
        <v>916</v>
      </c>
      <c r="K104" s="1" t="str">
        <f t="shared" si="5"/>
        <v>à collecter</v>
      </c>
      <c r="L104" s="190"/>
    </row>
    <row r="105" spans="1:12" ht="150" outlineLevel="1" x14ac:dyDescent="0.25">
      <c r="A105" s="10" t="s">
        <v>82</v>
      </c>
      <c r="B105" s="63">
        <v>1070</v>
      </c>
      <c r="C105" s="62" t="s">
        <v>498</v>
      </c>
      <c r="D105" s="71" t="s">
        <v>85</v>
      </c>
      <c r="E105" s="107" t="s">
        <v>723</v>
      </c>
      <c r="F105" s="63"/>
      <c r="G105" s="62"/>
      <c r="H105" s="63"/>
      <c r="I105" s="63"/>
      <c r="J105" s="63" t="s">
        <v>916</v>
      </c>
      <c r="K105" s="1" t="str">
        <f t="shared" si="5"/>
        <v>à collecter</v>
      </c>
      <c r="L105" s="190"/>
    </row>
    <row r="106" spans="1:12" ht="150" outlineLevel="1" x14ac:dyDescent="0.25">
      <c r="A106" s="10" t="s">
        <v>82</v>
      </c>
      <c r="B106" s="63">
        <v>1071</v>
      </c>
      <c r="C106" s="62" t="s">
        <v>505</v>
      </c>
      <c r="D106" s="71" t="s">
        <v>86</v>
      </c>
      <c r="E106" s="107" t="s">
        <v>723</v>
      </c>
      <c r="F106" s="63" t="s">
        <v>521</v>
      </c>
      <c r="G106" s="62"/>
      <c r="H106" s="63"/>
      <c r="I106" s="63"/>
      <c r="J106" s="63" t="s">
        <v>916</v>
      </c>
      <c r="K106" s="1" t="str">
        <f t="shared" si="5"/>
        <v>à collecter</v>
      </c>
      <c r="L106" s="190"/>
    </row>
    <row r="107" spans="1:12" ht="150" outlineLevel="1" x14ac:dyDescent="0.25">
      <c r="A107" s="10" t="s">
        <v>82</v>
      </c>
      <c r="B107" s="55">
        <v>1072</v>
      </c>
      <c r="C107" s="56" t="s">
        <v>5</v>
      </c>
      <c r="D107" s="105"/>
      <c r="E107" s="114"/>
      <c r="F107" s="55"/>
      <c r="G107" s="56"/>
      <c r="H107" s="55"/>
      <c r="I107" s="55"/>
      <c r="J107" s="63" t="s">
        <v>916</v>
      </c>
      <c r="K107" s="1" t="str">
        <f t="shared" si="5"/>
        <v>à collecter</v>
      </c>
      <c r="L107" s="190"/>
    </row>
    <row r="108" spans="1:12" ht="150.75" outlineLevel="1" thickBot="1" x14ac:dyDescent="0.3">
      <c r="A108" s="33" t="s">
        <v>82</v>
      </c>
      <c r="B108" s="79">
        <v>943</v>
      </c>
      <c r="C108" s="99" t="s">
        <v>102</v>
      </c>
      <c r="D108" s="608" t="s">
        <v>103</v>
      </c>
      <c r="E108" s="609" t="s">
        <v>723</v>
      </c>
      <c r="F108" s="79"/>
      <c r="G108" s="99"/>
      <c r="H108" s="79"/>
      <c r="I108" s="79"/>
      <c r="J108" s="79" t="s">
        <v>916</v>
      </c>
      <c r="K108" s="1" t="str">
        <f t="shared" si="5"/>
        <v>à collecter</v>
      </c>
      <c r="L108" s="190"/>
    </row>
    <row r="109" spans="1:12" ht="19.5" outlineLevel="1" thickBot="1" x14ac:dyDescent="0.3">
      <c r="A109" s="613"/>
      <c r="B109" s="614"/>
      <c r="C109" s="615"/>
      <c r="D109" s="616"/>
      <c r="E109" s="617"/>
      <c r="F109" s="614"/>
      <c r="G109" s="615"/>
      <c r="H109" s="614"/>
      <c r="I109" s="614"/>
      <c r="J109" s="638"/>
      <c r="K109" s="612"/>
      <c r="L109" s="190"/>
    </row>
    <row r="110" spans="1:12" ht="19.5" thickBot="1" x14ac:dyDescent="0.3">
      <c r="A110" s="632"/>
      <c r="B110" s="177"/>
      <c r="C110" s="635"/>
      <c r="D110" s="647"/>
      <c r="E110" s="648"/>
      <c r="F110" s="177"/>
      <c r="G110" s="635"/>
      <c r="H110" s="177"/>
      <c r="I110" s="177"/>
      <c r="J110" s="649"/>
      <c r="K110" s="177"/>
      <c r="L110" s="167"/>
    </row>
    <row r="111" spans="1:12" ht="48" customHeight="1" thickBot="1" x14ac:dyDescent="0.3">
      <c r="A111" s="207" t="s">
        <v>104</v>
      </c>
      <c r="B111" s="610"/>
      <c r="C111" s="610"/>
      <c r="D111" s="610"/>
      <c r="E111" s="621"/>
      <c r="F111" s="610"/>
      <c r="G111" s="610"/>
      <c r="H111" s="610"/>
      <c r="I111" s="610"/>
      <c r="J111" s="611"/>
      <c r="K111" s="612"/>
      <c r="L111" s="182"/>
    </row>
    <row r="112" spans="1:12" ht="131.25" outlineLevel="1" x14ac:dyDescent="0.25">
      <c r="A112" s="599" t="s">
        <v>104</v>
      </c>
      <c r="B112" s="650">
        <v>842</v>
      </c>
      <c r="C112" s="651" t="s">
        <v>106</v>
      </c>
      <c r="D112" s="651"/>
      <c r="E112" s="650"/>
      <c r="F112" s="650"/>
      <c r="G112" s="651"/>
      <c r="H112" s="650"/>
      <c r="I112" s="650"/>
      <c r="J112" s="618" t="s">
        <v>916</v>
      </c>
      <c r="K112" s="1" t="str">
        <f>IF(OR("IME"=$B$1,"ITEP"=$B$1,"IEM"=$B$1,"IMP"=$B$1,"IDA"=$B$1,"EEAP"=$B$1,"IDV"=$B$1,"MAS"=$B$1,"FAM/EAM"=$B$1,"CRP"=$B$1,"EEAH"=$B$1,"EANM"=$B$1,"EHPAD"=$B$1,"ESAT"=$B$1,"SSIAD"=$B$1,"SESSAD"=$B$1,"SAMSAH"=$B$1,"SPASAD"=$B$1,"SAVS"=$B$1,"CAMSP"=$B$1,"CMPP"=$B$1,"toutes les données"=$B$1, "IES"=$B$1),"à collecter","non concerné ")</f>
        <v>à collecter</v>
      </c>
      <c r="L112" s="190"/>
    </row>
    <row r="113" spans="1:12" ht="131.25" outlineLevel="1" x14ac:dyDescent="0.25">
      <c r="A113" s="10" t="s">
        <v>104</v>
      </c>
      <c r="B113" s="63">
        <v>944</v>
      </c>
      <c r="C113" s="62" t="s">
        <v>107</v>
      </c>
      <c r="D113" s="71" t="s">
        <v>110</v>
      </c>
      <c r="E113" s="107" t="s">
        <v>723</v>
      </c>
      <c r="F113" s="63"/>
      <c r="G113" s="62"/>
      <c r="H113" s="63"/>
      <c r="I113" s="63"/>
      <c r="J113" s="63" t="s">
        <v>916</v>
      </c>
      <c r="K113" s="1" t="str">
        <f>IF(OR("IME"=$B$1,"ITEP"=$B$1,"IEM"=$B$1,"IMP"=$B$1,"IDA"=$B$1,"EEAP"=$B$1,"IDV"=$B$1,"MAS"=$B$1,"FAM/EAM"=$B$1,"CRP"=$B$1,"EEAH"=$B$1,"EANM"=$B$1,"EHPAD"=$B$1,"ESAT"=$B$1,"SSIAD"=$B$1,"SESSAD"=$B$1,"SAMSAH"=$B$1,"SPASAD"=$B$1,"SAVS"=$B$1,"CAMSP"=$B$1,"CMPP"=$B$1,"toutes les données"=$B$1, "IES"=$B$1),"à collecter","non concerné ")</f>
        <v>à collecter</v>
      </c>
      <c r="L113" s="190"/>
    </row>
    <row r="114" spans="1:12" ht="131.25" outlineLevel="1" x14ac:dyDescent="0.25">
      <c r="A114" s="10" t="s">
        <v>104</v>
      </c>
      <c r="B114" s="63">
        <v>945</v>
      </c>
      <c r="C114" s="62" t="s">
        <v>763</v>
      </c>
      <c r="D114" s="71" t="s">
        <v>86</v>
      </c>
      <c r="E114" s="107" t="s">
        <v>723</v>
      </c>
      <c r="F114" s="63" t="s">
        <v>111</v>
      </c>
      <c r="G114" s="62"/>
      <c r="H114" s="63"/>
      <c r="I114" s="63"/>
      <c r="J114" s="63" t="s">
        <v>916</v>
      </c>
      <c r="K114" s="1" t="str">
        <f>IF(OR("IME"=$B$1,"ITEP"=$B$1,"IEM"=$B$1,"IMP"=$B$1,"IDA"=$B$1,"EEAP"=$B$1,"IDV"=$B$1,"MAS"=$B$1,"FAM/EAM"=$B$1,"CRP"=$B$1,"EEAH"=$B$1,"EANM"=$B$1,"EHPAD"=$B$1,"ESAT"=$B$1,"SSIAD"=$B$1,"SESSAD"=$B$1,"SAMSAH"=$B$1,"SPASAD"=$B$1,"SAVS"=$B$1,"CAMSP"=$B$1,"CMPP"=$B$1,"toutes les données"=$B$1, "IES"=$B$1),"à collecter","non concerné ")</f>
        <v>à collecter</v>
      </c>
      <c r="L114" s="190"/>
    </row>
    <row r="115" spans="1:12" ht="131.25" outlineLevel="1" x14ac:dyDescent="0.25">
      <c r="A115" s="10" t="s">
        <v>104</v>
      </c>
      <c r="B115" s="63">
        <v>946</v>
      </c>
      <c r="C115" s="62" t="s">
        <v>764</v>
      </c>
      <c r="D115" s="71" t="s">
        <v>85</v>
      </c>
      <c r="E115" s="107" t="s">
        <v>723</v>
      </c>
      <c r="F115" s="63"/>
      <c r="G115" s="62"/>
      <c r="H115" s="63"/>
      <c r="I115" s="63"/>
      <c r="J115" s="63" t="s">
        <v>916</v>
      </c>
      <c r="K115" s="1" t="str">
        <f>IF(OR("IME"=$B$1,"ITEP"=$B$1,"IEM"=$B$1,"IMP"=$B$1,"IDA"=$B$1,"EEAP"=$B$1,"IDV"=$B$1,"MAS"=$B$1,"FAM/EAM"=$B$1,"CRP"=$B$1,"EEAH"=$B$1,"EANM"=$B$1,"EHPAD"=$B$1,"ESAT"=$B$1,"SSIAD"=$B$1,"SESSAD"=$B$1,"SAMSAH"=$B$1,"SPASAD"=$B$1,"SAVS"=$B$1,"CAMSP"=$B$1,"CMPP"=$B$1,"toutes les données"=$B$1, "IES"=$B$1),"à collecter","non concerné ")</f>
        <v>à collecter</v>
      </c>
      <c r="L115" s="190"/>
    </row>
    <row r="116" spans="1:12" ht="131.25" outlineLevel="1" x14ac:dyDescent="0.25">
      <c r="A116" s="10" t="s">
        <v>104</v>
      </c>
      <c r="B116" s="63">
        <v>947</v>
      </c>
      <c r="C116" s="62" t="s">
        <v>765</v>
      </c>
      <c r="D116" s="71" t="s">
        <v>86</v>
      </c>
      <c r="E116" s="107" t="s">
        <v>723</v>
      </c>
      <c r="F116" s="63" t="s">
        <v>112</v>
      </c>
      <c r="G116" s="62"/>
      <c r="H116" s="63"/>
      <c r="I116" s="63"/>
      <c r="J116" s="63" t="s">
        <v>916</v>
      </c>
      <c r="K116" s="1" t="str">
        <f t="shared" ref="K116:K135" si="6">IF(OR("IME"=$B$1,"ITEP"=$B$1,"IEM"=$B$1,"IMP"=$B$1,"IDA"=$B$1,"EEAP"=$B$1,"IDV"=$B$1,"MAS"=$B$1,"FAM/EAM"=$B$1,"CRP"=$B$1,"EEAH"=$B$1,"EANM"=$B$1,"EHPAD"=$B$1,"ESAT"=$B$1,"SSIAD"=$B$1,"SESSAD"=$B$1,"SAMSAH"=$B$1,"SPASAD"=$B$1,"SAVS"=$B$1,"CAMSP"=$B$1,"CMPP"=$B$1,"toutes les données"=$B$1, "IES"=$B$1),"à collecter","non concerné ")</f>
        <v>à collecter</v>
      </c>
      <c r="L116" s="190"/>
    </row>
    <row r="117" spans="1:12" ht="89.1" customHeight="1" outlineLevel="1" x14ac:dyDescent="0.25">
      <c r="A117" s="101"/>
      <c r="B117" s="79">
        <v>1085</v>
      </c>
      <c r="C117" s="99" t="s">
        <v>998</v>
      </c>
      <c r="D117" s="71" t="s">
        <v>1016</v>
      </c>
      <c r="E117" s="107" t="s">
        <v>723</v>
      </c>
      <c r="F117" s="79"/>
      <c r="G117" s="99"/>
      <c r="H117" s="79"/>
      <c r="I117" s="79"/>
      <c r="J117" s="63" t="s">
        <v>916</v>
      </c>
      <c r="K117" s="1" t="str">
        <f t="shared" si="6"/>
        <v>à collecter</v>
      </c>
      <c r="L117" s="190"/>
    </row>
    <row r="118" spans="1:12" ht="93.6" customHeight="1" outlineLevel="1" x14ac:dyDescent="0.25">
      <c r="A118" s="101"/>
      <c r="B118" s="79">
        <v>1086</v>
      </c>
      <c r="C118" s="99" t="s">
        <v>999</v>
      </c>
      <c r="D118" s="71" t="s">
        <v>1000</v>
      </c>
      <c r="E118" s="107" t="s">
        <v>723</v>
      </c>
      <c r="F118" s="79"/>
      <c r="G118" s="99"/>
      <c r="H118" s="79"/>
      <c r="I118" s="79"/>
      <c r="J118" s="63" t="s">
        <v>916</v>
      </c>
      <c r="K118" s="1" t="str">
        <f t="shared" si="6"/>
        <v>à collecter</v>
      </c>
      <c r="L118" s="190"/>
    </row>
    <row r="119" spans="1:12" ht="131.25" outlineLevel="1" x14ac:dyDescent="0.25">
      <c r="A119" s="10" t="s">
        <v>104</v>
      </c>
      <c r="B119" s="63">
        <v>948</v>
      </c>
      <c r="C119" s="62" t="s">
        <v>108</v>
      </c>
      <c r="D119" s="71" t="s">
        <v>85</v>
      </c>
      <c r="E119" s="107" t="s">
        <v>723</v>
      </c>
      <c r="F119" s="63"/>
      <c r="G119" s="62"/>
      <c r="H119" s="63"/>
      <c r="I119" s="63"/>
      <c r="J119" s="63" t="s">
        <v>916</v>
      </c>
      <c r="K119" s="1" t="str">
        <f t="shared" si="6"/>
        <v>à collecter</v>
      </c>
      <c r="L119" s="190"/>
    </row>
    <row r="120" spans="1:12" ht="131.25" outlineLevel="1" x14ac:dyDescent="0.25">
      <c r="A120" s="10" t="s">
        <v>104</v>
      </c>
      <c r="B120" s="63">
        <v>949</v>
      </c>
      <c r="C120" s="62" t="s">
        <v>766</v>
      </c>
      <c r="D120" s="71" t="s">
        <v>86</v>
      </c>
      <c r="E120" s="107" t="s">
        <v>723</v>
      </c>
      <c r="F120" s="63" t="s">
        <v>113</v>
      </c>
      <c r="G120" s="62"/>
      <c r="H120" s="63"/>
      <c r="I120" s="63"/>
      <c r="J120" s="63" t="s">
        <v>916</v>
      </c>
      <c r="K120" s="1" t="str">
        <f t="shared" si="6"/>
        <v>à collecter</v>
      </c>
      <c r="L120" s="190"/>
    </row>
    <row r="121" spans="1:12" ht="131.25" outlineLevel="1" x14ac:dyDescent="0.25">
      <c r="A121" s="10" t="s">
        <v>104</v>
      </c>
      <c r="B121" s="63">
        <v>950</v>
      </c>
      <c r="C121" s="62" t="s">
        <v>109</v>
      </c>
      <c r="D121" s="71" t="s">
        <v>85</v>
      </c>
      <c r="E121" s="107" t="s">
        <v>723</v>
      </c>
      <c r="F121" s="63"/>
      <c r="G121" s="62"/>
      <c r="H121" s="63"/>
      <c r="I121" s="63"/>
      <c r="J121" s="63" t="s">
        <v>916</v>
      </c>
      <c r="K121" s="1" t="str">
        <f t="shared" si="6"/>
        <v>à collecter</v>
      </c>
      <c r="L121" s="190"/>
    </row>
    <row r="122" spans="1:12" ht="131.25" outlineLevel="1" x14ac:dyDescent="0.25">
      <c r="A122" s="10" t="s">
        <v>104</v>
      </c>
      <c r="B122" s="63">
        <v>951</v>
      </c>
      <c r="C122" s="62" t="s">
        <v>767</v>
      </c>
      <c r="D122" s="71" t="s">
        <v>86</v>
      </c>
      <c r="E122" s="107" t="s">
        <v>723</v>
      </c>
      <c r="F122" s="63" t="s">
        <v>114</v>
      </c>
      <c r="G122" s="62"/>
      <c r="H122" s="63"/>
      <c r="I122" s="63"/>
      <c r="J122" s="63" t="s">
        <v>916</v>
      </c>
      <c r="K122" s="1" t="str">
        <f t="shared" si="6"/>
        <v>à collecter</v>
      </c>
      <c r="L122" s="190"/>
    </row>
    <row r="123" spans="1:12" ht="131.25" outlineLevel="1" x14ac:dyDescent="0.25">
      <c r="A123" s="10" t="s">
        <v>104</v>
      </c>
      <c r="B123" s="63">
        <v>952</v>
      </c>
      <c r="C123" s="62" t="s">
        <v>115</v>
      </c>
      <c r="D123" s="71" t="s">
        <v>85</v>
      </c>
      <c r="E123" s="107" t="s">
        <v>723</v>
      </c>
      <c r="F123" s="63"/>
      <c r="G123" s="62"/>
      <c r="H123" s="63"/>
      <c r="I123" s="63"/>
      <c r="J123" s="63" t="s">
        <v>916</v>
      </c>
      <c r="K123" s="1" t="str">
        <f t="shared" si="6"/>
        <v>à collecter</v>
      </c>
      <c r="L123" s="190"/>
    </row>
    <row r="124" spans="1:12" ht="131.25" outlineLevel="1" x14ac:dyDescent="0.25">
      <c r="A124" s="10" t="s">
        <v>104</v>
      </c>
      <c r="B124" s="63">
        <v>953</v>
      </c>
      <c r="C124" s="62" t="s">
        <v>768</v>
      </c>
      <c r="D124" s="71" t="s">
        <v>86</v>
      </c>
      <c r="E124" s="107" t="s">
        <v>723</v>
      </c>
      <c r="F124" s="63" t="s">
        <v>116</v>
      </c>
      <c r="G124" s="62"/>
      <c r="H124" s="63"/>
      <c r="I124" s="63"/>
      <c r="J124" s="63" t="s">
        <v>916</v>
      </c>
      <c r="K124" s="1" t="str">
        <f t="shared" si="6"/>
        <v>à collecter</v>
      </c>
      <c r="L124" s="190"/>
    </row>
    <row r="125" spans="1:12" ht="131.25" outlineLevel="1" x14ac:dyDescent="0.25">
      <c r="A125" s="10" t="s">
        <v>104</v>
      </c>
      <c r="B125" s="63">
        <v>1024</v>
      </c>
      <c r="C125" s="62" t="s">
        <v>117</v>
      </c>
      <c r="D125" s="71" t="s">
        <v>85</v>
      </c>
      <c r="E125" s="107" t="s">
        <v>723</v>
      </c>
      <c r="F125" s="63"/>
      <c r="G125" s="62"/>
      <c r="H125" s="63"/>
      <c r="I125" s="63"/>
      <c r="J125" s="63" t="s">
        <v>916</v>
      </c>
      <c r="K125" s="1" t="str">
        <f t="shared" si="6"/>
        <v>à collecter</v>
      </c>
      <c r="L125" s="190"/>
    </row>
    <row r="126" spans="1:12" ht="131.25" outlineLevel="1" x14ac:dyDescent="0.25">
      <c r="A126" s="10" t="s">
        <v>104</v>
      </c>
      <c r="B126" s="63">
        <v>1025</v>
      </c>
      <c r="C126" s="62" t="s">
        <v>769</v>
      </c>
      <c r="D126" s="71" t="s">
        <v>86</v>
      </c>
      <c r="E126" s="107" t="s">
        <v>723</v>
      </c>
      <c r="F126" s="63" t="s">
        <v>118</v>
      </c>
      <c r="G126" s="62"/>
      <c r="H126" s="63"/>
      <c r="I126" s="63"/>
      <c r="J126" s="63" t="s">
        <v>916</v>
      </c>
      <c r="K126" s="1" t="str">
        <f t="shared" si="6"/>
        <v>à collecter</v>
      </c>
      <c r="L126" s="190"/>
    </row>
    <row r="127" spans="1:12" ht="131.25" outlineLevel="1" x14ac:dyDescent="0.25">
      <c r="A127" s="10" t="s">
        <v>104</v>
      </c>
      <c r="B127" s="55">
        <v>843</v>
      </c>
      <c r="C127" s="56" t="s">
        <v>119</v>
      </c>
      <c r="D127" s="56"/>
      <c r="E127" s="55"/>
      <c r="F127" s="55"/>
      <c r="G127" s="56"/>
      <c r="H127" s="55"/>
      <c r="I127" s="55"/>
      <c r="J127" s="63" t="s">
        <v>916</v>
      </c>
      <c r="K127" s="1" t="str">
        <f t="shared" si="6"/>
        <v>à collecter</v>
      </c>
      <c r="L127" s="190"/>
    </row>
    <row r="128" spans="1:12" ht="131.25" outlineLevel="1" x14ac:dyDescent="0.25">
      <c r="A128" s="10" t="s">
        <v>104</v>
      </c>
      <c r="B128" s="63">
        <v>954</v>
      </c>
      <c r="C128" s="62" t="s">
        <v>120</v>
      </c>
      <c r="D128" s="71" t="s">
        <v>85</v>
      </c>
      <c r="E128" s="107" t="s">
        <v>723</v>
      </c>
      <c r="F128" s="63"/>
      <c r="G128" s="62"/>
      <c r="H128" s="63"/>
      <c r="I128" s="63"/>
      <c r="J128" s="63" t="s">
        <v>916</v>
      </c>
      <c r="K128" s="1" t="str">
        <f t="shared" si="6"/>
        <v>à collecter</v>
      </c>
      <c r="L128" s="190"/>
    </row>
    <row r="129" spans="1:12" ht="131.25" outlineLevel="1" x14ac:dyDescent="0.25">
      <c r="A129" s="10" t="s">
        <v>104</v>
      </c>
      <c r="B129" s="63">
        <v>955</v>
      </c>
      <c r="C129" s="62" t="s">
        <v>770</v>
      </c>
      <c r="D129" s="71" t="s">
        <v>86</v>
      </c>
      <c r="E129" s="107" t="s">
        <v>723</v>
      </c>
      <c r="F129" s="63" t="s">
        <v>121</v>
      </c>
      <c r="G129" s="62"/>
      <c r="H129" s="63"/>
      <c r="I129" s="63"/>
      <c r="J129" s="63" t="s">
        <v>916</v>
      </c>
      <c r="K129" s="1" t="str">
        <f t="shared" si="6"/>
        <v>à collecter</v>
      </c>
      <c r="L129" s="190"/>
    </row>
    <row r="130" spans="1:12" ht="131.25" outlineLevel="1" x14ac:dyDescent="0.25">
      <c r="A130" s="10" t="s">
        <v>104</v>
      </c>
      <c r="B130" s="63">
        <v>956</v>
      </c>
      <c r="C130" s="62" t="s">
        <v>122</v>
      </c>
      <c r="D130" s="71" t="s">
        <v>85</v>
      </c>
      <c r="E130" s="107" t="s">
        <v>723</v>
      </c>
      <c r="F130" s="63"/>
      <c r="G130" s="62"/>
      <c r="H130" s="63"/>
      <c r="I130" s="63"/>
      <c r="J130" s="63" t="s">
        <v>916</v>
      </c>
      <c r="K130" s="1" t="str">
        <f t="shared" si="6"/>
        <v>à collecter</v>
      </c>
      <c r="L130" s="190"/>
    </row>
    <row r="131" spans="1:12" ht="131.25" outlineLevel="1" x14ac:dyDescent="0.25">
      <c r="A131" s="10" t="s">
        <v>104</v>
      </c>
      <c r="B131" s="63">
        <v>957</v>
      </c>
      <c r="C131" s="62" t="s">
        <v>771</v>
      </c>
      <c r="D131" s="71" t="s">
        <v>86</v>
      </c>
      <c r="E131" s="107" t="s">
        <v>723</v>
      </c>
      <c r="F131" s="63" t="s">
        <v>123</v>
      </c>
      <c r="G131" s="62"/>
      <c r="H131" s="63"/>
      <c r="I131" s="63"/>
      <c r="J131" s="63" t="s">
        <v>916</v>
      </c>
      <c r="K131" s="1" t="str">
        <f t="shared" si="6"/>
        <v>à collecter</v>
      </c>
      <c r="L131" s="190"/>
    </row>
    <row r="132" spans="1:12" ht="131.25" outlineLevel="1" x14ac:dyDescent="0.25">
      <c r="A132" s="10" t="s">
        <v>104</v>
      </c>
      <c r="B132" s="63">
        <v>958</v>
      </c>
      <c r="C132" s="62" t="s">
        <v>124</v>
      </c>
      <c r="D132" s="71" t="s">
        <v>85</v>
      </c>
      <c r="E132" s="107" t="s">
        <v>723</v>
      </c>
      <c r="F132" s="63"/>
      <c r="G132" s="62"/>
      <c r="H132" s="63"/>
      <c r="I132" s="63"/>
      <c r="J132" s="63" t="s">
        <v>916</v>
      </c>
      <c r="K132" s="1" t="str">
        <f t="shared" si="6"/>
        <v>à collecter</v>
      </c>
      <c r="L132" s="190"/>
    </row>
    <row r="133" spans="1:12" ht="131.25" outlineLevel="1" x14ac:dyDescent="0.25">
      <c r="A133" s="10" t="s">
        <v>104</v>
      </c>
      <c r="B133" s="63">
        <v>959</v>
      </c>
      <c r="C133" s="62" t="s">
        <v>772</v>
      </c>
      <c r="D133" s="71" t="s">
        <v>86</v>
      </c>
      <c r="E133" s="107" t="s">
        <v>723</v>
      </c>
      <c r="F133" s="63" t="s">
        <v>125</v>
      </c>
      <c r="G133" s="62"/>
      <c r="H133" s="63"/>
      <c r="I133" s="63"/>
      <c r="J133" s="63" t="s">
        <v>916</v>
      </c>
      <c r="K133" s="1" t="str">
        <f t="shared" si="6"/>
        <v>à collecter</v>
      </c>
      <c r="L133" s="190"/>
    </row>
    <row r="134" spans="1:12" ht="131.25" outlineLevel="1" x14ac:dyDescent="0.25">
      <c r="A134" s="10" t="s">
        <v>104</v>
      </c>
      <c r="B134" s="63">
        <v>1026</v>
      </c>
      <c r="C134" s="62" t="s">
        <v>127</v>
      </c>
      <c r="D134" s="71" t="s">
        <v>85</v>
      </c>
      <c r="E134" s="107" t="s">
        <v>723</v>
      </c>
      <c r="F134" s="63"/>
      <c r="G134" s="62"/>
      <c r="H134" s="63"/>
      <c r="I134" s="63"/>
      <c r="J134" s="63" t="s">
        <v>916</v>
      </c>
      <c r="K134" s="1" t="str">
        <f t="shared" si="6"/>
        <v>à collecter</v>
      </c>
      <c r="L134" s="190"/>
    </row>
    <row r="135" spans="1:12" ht="132" outlineLevel="1" thickBot="1" x14ac:dyDescent="0.3">
      <c r="A135" s="188" t="s">
        <v>104</v>
      </c>
      <c r="B135" s="68">
        <v>1027</v>
      </c>
      <c r="C135" s="67" t="s">
        <v>773</v>
      </c>
      <c r="D135" s="98" t="s">
        <v>86</v>
      </c>
      <c r="E135" s="189" t="s">
        <v>723</v>
      </c>
      <c r="F135" s="68" t="s">
        <v>126</v>
      </c>
      <c r="G135" s="67"/>
      <c r="H135" s="68"/>
      <c r="I135" s="68"/>
      <c r="J135" s="68" t="s">
        <v>916</v>
      </c>
      <c r="K135" s="1" t="str">
        <f t="shared" si="6"/>
        <v>à collecter</v>
      </c>
      <c r="L135" s="190"/>
    </row>
    <row r="136" spans="1:12" ht="19.5" outlineLevel="1" thickBot="1" x14ac:dyDescent="0.3">
      <c r="A136" s="191"/>
      <c r="B136" s="192"/>
      <c r="C136" s="193"/>
      <c r="D136" s="194"/>
      <c r="E136" s="195"/>
      <c r="F136" s="192"/>
      <c r="G136" s="193"/>
      <c r="H136" s="192"/>
      <c r="I136" s="192"/>
      <c r="J136" s="196"/>
      <c r="K136" s="652"/>
      <c r="L136" s="183"/>
    </row>
    <row r="137" spans="1:12" ht="19.5" thickBot="1" x14ac:dyDescent="0.3">
      <c r="A137" s="89"/>
      <c r="D137" s="80"/>
      <c r="E137" s="113"/>
      <c r="G137" s="2"/>
    </row>
    <row r="138" spans="1:12" ht="48" customHeight="1" thickBot="1" x14ac:dyDescent="0.3">
      <c r="A138" s="206" t="s">
        <v>128</v>
      </c>
      <c r="B138" s="184"/>
      <c r="C138" s="184"/>
      <c r="D138" s="184"/>
      <c r="E138" s="185"/>
      <c r="F138" s="184"/>
      <c r="G138" s="184"/>
      <c r="H138" s="184"/>
      <c r="I138" s="610"/>
      <c r="J138" s="610"/>
      <c r="K138" s="610"/>
      <c r="L138" s="612"/>
    </row>
    <row r="139" spans="1:12" ht="87" customHeight="1" outlineLevel="1" x14ac:dyDescent="0.25">
      <c r="A139" s="187" t="s">
        <v>128</v>
      </c>
      <c r="B139" s="168">
        <v>67</v>
      </c>
      <c r="C139" s="197" t="s">
        <v>130</v>
      </c>
      <c r="D139" s="198" t="s">
        <v>132</v>
      </c>
      <c r="E139" s="199" t="s">
        <v>723</v>
      </c>
      <c r="F139" s="168"/>
      <c r="G139" s="197" t="s">
        <v>133</v>
      </c>
      <c r="H139" s="168"/>
      <c r="I139" s="618"/>
      <c r="J139" s="618" t="s">
        <v>916</v>
      </c>
      <c r="K139" s="1" t="str">
        <f t="shared" ref="K139:K143" si="7">IF(OR("IME"=$B$1,"ITEP"=$B$1,"IEM"=$B$1,"IMP"=$B$1,"IDA"=$B$1,"EEAP"=$B$1,"IDV"=$B$1,"MAS"=$B$1,"FAM/EAM"=$B$1,"CRP"=$B$1,"EEAH"=$B$1,"EANM"=$B$1,"EHPAD"=$B$1,"ESAT"=$B$1,"SSIAD"=$B$1,"SESSAD"=$B$1,"SAMSAH"=$B$1,"SPASAD"=$B$1,"SAVS"=$B$1,"CAMSP"=$B$1,"CMPP"=$B$1,"toutes les données"=$B$1, "IES"=$B$1),"à collecter","non concerné ")</f>
        <v>à collecter</v>
      </c>
      <c r="L139" s="190"/>
    </row>
    <row r="140" spans="1:12" ht="87" customHeight="1" outlineLevel="1" x14ac:dyDescent="0.25">
      <c r="A140" s="10" t="s">
        <v>128</v>
      </c>
      <c r="B140" s="63">
        <v>1022</v>
      </c>
      <c r="C140" s="62" t="s">
        <v>493</v>
      </c>
      <c r="D140" s="105"/>
      <c r="E140" s="107" t="s">
        <v>723</v>
      </c>
      <c r="F140" s="55"/>
      <c r="G140" s="62" t="s">
        <v>1001</v>
      </c>
      <c r="H140" s="55"/>
      <c r="I140" s="55"/>
      <c r="J140" s="63" t="s">
        <v>916</v>
      </c>
      <c r="K140" s="1" t="str">
        <f t="shared" si="7"/>
        <v>à collecter</v>
      </c>
      <c r="L140" s="190"/>
    </row>
    <row r="141" spans="1:12" ht="60" outlineLevel="1" x14ac:dyDescent="0.25">
      <c r="A141" s="10" t="s">
        <v>128</v>
      </c>
      <c r="B141" s="63">
        <v>68</v>
      </c>
      <c r="C141" s="62" t="s">
        <v>131</v>
      </c>
      <c r="D141" s="71" t="s">
        <v>40</v>
      </c>
      <c r="E141" s="107" t="s">
        <v>723</v>
      </c>
      <c r="F141" s="63"/>
      <c r="G141" s="62" t="s">
        <v>134</v>
      </c>
      <c r="H141" s="63"/>
      <c r="I141" s="63"/>
      <c r="J141" s="63" t="s">
        <v>916</v>
      </c>
      <c r="K141" s="1" t="str">
        <f t="shared" si="7"/>
        <v>à collecter</v>
      </c>
      <c r="L141" s="190"/>
    </row>
    <row r="142" spans="1:12" ht="152.44999999999999" customHeight="1" outlineLevel="1" x14ac:dyDescent="0.25">
      <c r="A142" s="10" t="s">
        <v>128</v>
      </c>
      <c r="B142" s="63">
        <v>69</v>
      </c>
      <c r="C142" s="62" t="s">
        <v>135</v>
      </c>
      <c r="D142" s="71" t="s">
        <v>1049</v>
      </c>
      <c r="E142" s="107" t="s">
        <v>723</v>
      </c>
      <c r="F142" s="63"/>
      <c r="G142" s="62" t="s">
        <v>136</v>
      </c>
      <c r="H142" s="63"/>
      <c r="I142" s="63"/>
      <c r="J142" s="63" t="s">
        <v>916</v>
      </c>
      <c r="K142" s="1" t="str">
        <f t="shared" si="7"/>
        <v>à collecter</v>
      </c>
      <c r="L142" s="190"/>
    </row>
    <row r="143" spans="1:12" ht="103.5" customHeight="1" outlineLevel="1" thickBot="1" x14ac:dyDescent="0.3">
      <c r="A143" s="33" t="s">
        <v>128</v>
      </c>
      <c r="B143" s="79">
        <v>70</v>
      </c>
      <c r="C143" s="99" t="s">
        <v>137</v>
      </c>
      <c r="D143" s="608" t="s">
        <v>1050</v>
      </c>
      <c r="E143" s="609" t="s">
        <v>723</v>
      </c>
      <c r="F143" s="79"/>
      <c r="G143" s="99" t="s">
        <v>138</v>
      </c>
      <c r="H143" s="79"/>
      <c r="I143" s="79"/>
      <c r="J143" s="79" t="s">
        <v>916</v>
      </c>
      <c r="K143" s="1" t="str">
        <f t="shared" si="7"/>
        <v>à collecter</v>
      </c>
      <c r="L143" s="190"/>
    </row>
    <row r="144" spans="1:12" ht="30" customHeight="1" outlineLevel="1" thickBot="1" x14ac:dyDescent="0.3">
      <c r="A144" s="613"/>
      <c r="B144" s="614"/>
      <c r="C144" s="615"/>
      <c r="D144" s="616"/>
      <c r="E144" s="617"/>
      <c r="F144" s="614"/>
      <c r="G144" s="615"/>
      <c r="H144" s="614"/>
      <c r="I144" s="614"/>
      <c r="J144" s="638"/>
      <c r="K144" s="612"/>
      <c r="L144" s="183"/>
    </row>
    <row r="145" spans="1:12" ht="16.350000000000001" customHeight="1" thickBot="1" x14ac:dyDescent="0.3">
      <c r="A145" s="89"/>
      <c r="D145" s="80"/>
      <c r="E145" s="113"/>
      <c r="G145" s="2"/>
    </row>
    <row r="146" spans="1:12" ht="48" customHeight="1" thickBot="1" x14ac:dyDescent="0.3">
      <c r="A146" s="206" t="s">
        <v>129</v>
      </c>
      <c r="B146" s="184"/>
      <c r="C146" s="184"/>
      <c r="D146" s="184"/>
      <c r="E146" s="185"/>
      <c r="F146" s="184"/>
      <c r="G146" s="184"/>
      <c r="H146" s="184"/>
      <c r="I146" s="184"/>
      <c r="J146" s="186"/>
      <c r="K146" s="653"/>
      <c r="L146" s="182"/>
    </row>
    <row r="147" spans="1:12" ht="45" outlineLevel="1" x14ac:dyDescent="0.25">
      <c r="A147" s="187" t="s">
        <v>129</v>
      </c>
      <c r="B147" s="168">
        <v>71</v>
      </c>
      <c r="C147" s="197" t="s">
        <v>139</v>
      </c>
      <c r="D147" s="198" t="s">
        <v>40</v>
      </c>
      <c r="E147" s="199" t="s">
        <v>723</v>
      </c>
      <c r="F147" s="168"/>
      <c r="G147" s="197" t="s">
        <v>140</v>
      </c>
      <c r="H147" s="168"/>
      <c r="I147" s="168"/>
      <c r="J147" s="168" t="s">
        <v>916</v>
      </c>
      <c r="K147" s="1" t="str">
        <f t="shared" ref="K147:K152" si="8">IF(OR("IME"=$B$1,"ITEP"=$B$1,"IEM"=$B$1,"IMP"=$B$1,"IDA"=$B$1,"EEAP"=$B$1,"IDV"=$B$1,"MAS"=$B$1,"FAM/EAM"=$B$1,"CRP"=$B$1,"EEAH"=$B$1,"EANM"=$B$1,"EHPAD"=$B$1,"ESAT"=$B$1,"SSIAD"=$B$1,"SESSAD"=$B$1,"SAMSAH"=$B$1,"SPASAD"=$B$1,"SAVS"=$B$1,"CAMSP"=$B$1,"CMPP"=$B$1,"toutes les données"=$B$1, "IES"=$B$1),"à collecter","non concerné ")</f>
        <v>à collecter</v>
      </c>
      <c r="L147" s="190"/>
    </row>
    <row r="148" spans="1:12" ht="45" outlineLevel="1" x14ac:dyDescent="0.25">
      <c r="A148" s="10" t="s">
        <v>129</v>
      </c>
      <c r="B148" s="63">
        <v>72</v>
      </c>
      <c r="C148" s="62" t="s">
        <v>141</v>
      </c>
      <c r="D148" s="71" t="s">
        <v>40</v>
      </c>
      <c r="E148" s="107" t="s">
        <v>723</v>
      </c>
      <c r="F148" s="63"/>
      <c r="G148" s="62" t="s">
        <v>142</v>
      </c>
      <c r="H148" s="63"/>
      <c r="I148" s="63"/>
      <c r="J148" s="63" t="s">
        <v>916</v>
      </c>
      <c r="K148" s="1" t="str">
        <f t="shared" si="8"/>
        <v>à collecter</v>
      </c>
      <c r="L148" s="190"/>
    </row>
    <row r="149" spans="1:12" ht="120" outlineLevel="1" x14ac:dyDescent="0.25">
      <c r="A149" s="602"/>
      <c r="B149" s="603">
        <v>1216</v>
      </c>
      <c r="C149" s="99" t="s">
        <v>1081</v>
      </c>
      <c r="D149" s="608" t="s">
        <v>1082</v>
      </c>
      <c r="E149" s="107" t="s">
        <v>181</v>
      </c>
      <c r="F149" s="603"/>
      <c r="G149" s="99" t="s">
        <v>1083</v>
      </c>
      <c r="H149" s="603"/>
      <c r="I149" s="603"/>
      <c r="J149" s="63" t="s">
        <v>916</v>
      </c>
      <c r="K149" s="1" t="str">
        <f t="shared" si="8"/>
        <v>à collecter</v>
      </c>
      <c r="L149" s="190"/>
    </row>
    <row r="150" spans="1:12" ht="145.5" customHeight="1" outlineLevel="1" x14ac:dyDescent="0.25">
      <c r="A150" s="10" t="s">
        <v>129</v>
      </c>
      <c r="B150" s="63">
        <v>797</v>
      </c>
      <c r="C150" s="62" t="s">
        <v>143</v>
      </c>
      <c r="D150" s="71" t="s">
        <v>774</v>
      </c>
      <c r="E150" s="107" t="s">
        <v>723</v>
      </c>
      <c r="F150" s="63"/>
      <c r="G150" s="62" t="s">
        <v>144</v>
      </c>
      <c r="H150" s="63"/>
      <c r="I150" s="63"/>
      <c r="J150" s="63" t="s">
        <v>916</v>
      </c>
      <c r="K150" s="1" t="str">
        <f t="shared" si="8"/>
        <v>à collecter</v>
      </c>
      <c r="L150" s="190"/>
    </row>
    <row r="151" spans="1:12" ht="85.5" customHeight="1" outlineLevel="1" x14ac:dyDescent="0.25">
      <c r="A151" s="10" t="s">
        <v>129</v>
      </c>
      <c r="B151" s="63">
        <v>85</v>
      </c>
      <c r="C151" s="62" t="s">
        <v>145</v>
      </c>
      <c r="D151" s="62"/>
      <c r="E151" s="108" t="s">
        <v>723</v>
      </c>
      <c r="F151" s="63"/>
      <c r="G151" s="62" t="s">
        <v>146</v>
      </c>
      <c r="H151" s="63"/>
      <c r="I151" s="63"/>
      <c r="J151" s="63" t="s">
        <v>916</v>
      </c>
      <c r="K151" s="1" t="str">
        <f t="shared" si="8"/>
        <v>à collecter</v>
      </c>
      <c r="L151" s="190"/>
    </row>
    <row r="152" spans="1:12" ht="63.75" customHeight="1" outlineLevel="1" x14ac:dyDescent="0.25">
      <c r="A152" s="10" t="s">
        <v>129</v>
      </c>
      <c r="B152" s="63">
        <v>86</v>
      </c>
      <c r="C152" s="62" t="s">
        <v>147</v>
      </c>
      <c r="D152" s="62"/>
      <c r="E152" s="108" t="s">
        <v>723</v>
      </c>
      <c r="F152" s="63"/>
      <c r="G152" s="62" t="s">
        <v>148</v>
      </c>
      <c r="H152" s="63"/>
      <c r="I152" s="63"/>
      <c r="J152" s="63" t="s">
        <v>916</v>
      </c>
      <c r="K152" s="1" t="str">
        <f t="shared" si="8"/>
        <v>à collecter</v>
      </c>
      <c r="L152" s="190"/>
    </row>
    <row r="153" spans="1:12" ht="30" outlineLevel="1" x14ac:dyDescent="0.25">
      <c r="A153" s="602"/>
      <c r="B153" s="603">
        <v>1174</v>
      </c>
      <c r="C153" s="62" t="s">
        <v>1084</v>
      </c>
      <c r="D153" s="604"/>
      <c r="E153" s="108" t="s">
        <v>723</v>
      </c>
      <c r="F153" s="603"/>
      <c r="G153" s="604"/>
      <c r="H153" s="603"/>
      <c r="I153" s="20" t="s">
        <v>1088</v>
      </c>
      <c r="J153" s="605" t="s">
        <v>1090</v>
      </c>
      <c r="K153" s="1" t="str">
        <f>IF(OR("IME"=$B$1,"ITEP"=$B$1,"IEM"=$B$1,"IDA"=$B$1,"EEAP"=$B$1,"IDV"=$B$1,"MAS"=$B$1,"FAM/EAM"=$B$1,"CRP"=$B$1,"EANM"=$B$1,"toutes les données"=$B$1),"à collecter","non concerné ")</f>
        <v>à collecter</v>
      </c>
      <c r="L153" s="190"/>
    </row>
    <row r="154" spans="1:12" ht="18.75" outlineLevel="1" x14ac:dyDescent="0.25">
      <c r="A154" s="602"/>
      <c r="B154" s="603">
        <v>1175</v>
      </c>
      <c r="C154" s="62" t="s">
        <v>1084</v>
      </c>
      <c r="D154" s="604"/>
      <c r="E154" s="108" t="s">
        <v>723</v>
      </c>
      <c r="F154" s="603"/>
      <c r="G154" s="604"/>
      <c r="H154" s="603"/>
      <c r="I154" s="20" t="s">
        <v>1089</v>
      </c>
      <c r="J154" s="149" t="s">
        <v>20</v>
      </c>
      <c r="K154" s="1" t="str">
        <f>IF(OR("EHPAD"=$B$1,"toutes les données"=$B$1),"à collecter","non concerné ")</f>
        <v>à collecter</v>
      </c>
      <c r="L154" s="190"/>
    </row>
    <row r="155" spans="1:12" ht="30" outlineLevel="1" x14ac:dyDescent="0.25">
      <c r="A155" s="602"/>
      <c r="B155" s="603">
        <v>1176</v>
      </c>
      <c r="C155" s="62" t="s">
        <v>1085</v>
      </c>
      <c r="D155" s="604"/>
      <c r="E155" s="108" t="s">
        <v>723</v>
      </c>
      <c r="F155" s="603"/>
      <c r="G155" s="604"/>
      <c r="H155" s="603"/>
      <c r="I155" s="20" t="s">
        <v>1089</v>
      </c>
      <c r="J155" s="605" t="s">
        <v>1090</v>
      </c>
      <c r="K155" s="1" t="str">
        <f>IF(OR("IME"=$B$1,"ITEP"=$B$1,"IEM"=$B$1,"IDA"=$B$1,"EEAP"=$B$1,"IDV"=$B$1,"MAS"=$B$1,"FAM/EAM"=$B$1,"CRP"=$B$1,"EANM"=$B$1,"toutes les données"=$B$1),"à collecter","non concerné ")</f>
        <v>à collecter</v>
      </c>
      <c r="L155" s="190"/>
    </row>
    <row r="156" spans="1:12" ht="18.75" outlineLevel="1" x14ac:dyDescent="0.25">
      <c r="A156" s="602"/>
      <c r="B156" s="603">
        <v>1177</v>
      </c>
      <c r="C156" s="62" t="s">
        <v>1085</v>
      </c>
      <c r="D156" s="604"/>
      <c r="E156" s="108" t="s">
        <v>723</v>
      </c>
      <c r="F156" s="603"/>
      <c r="G156" s="604"/>
      <c r="H156" s="603"/>
      <c r="I156" s="20" t="s">
        <v>1089</v>
      </c>
      <c r="J156" s="149" t="s">
        <v>20</v>
      </c>
      <c r="K156" s="1" t="str">
        <f>IF(OR("EHPAD"=$B$1,"toutes les données"=$B$1),"à collecter","non concerné ")</f>
        <v>à collecter</v>
      </c>
      <c r="L156" s="190"/>
    </row>
    <row r="157" spans="1:12" ht="30" outlineLevel="1" x14ac:dyDescent="0.25">
      <c r="A157" s="602"/>
      <c r="B157" s="603">
        <v>1178</v>
      </c>
      <c r="C157" s="62" t="s">
        <v>1086</v>
      </c>
      <c r="D157" s="604"/>
      <c r="E157" s="108" t="s">
        <v>723</v>
      </c>
      <c r="F157" s="603"/>
      <c r="G157" s="604"/>
      <c r="H157" s="603"/>
      <c r="I157" s="20" t="s">
        <v>1089</v>
      </c>
      <c r="J157" s="605" t="s">
        <v>1090</v>
      </c>
      <c r="K157" s="1" t="str">
        <f>IF(OR("IME"=$B$1,"ITEP"=$B$1,"IEM"=$B$1,"IDA"=$B$1,"EEAP"=$B$1,"IDV"=$B$1,"MAS"=$B$1,"FAM/EAM"=$B$1,"CRP"=$B$1,"EANM"=$B$1,"toutes les données"=$B$1),"à collecter","non concerné ")</f>
        <v>à collecter</v>
      </c>
      <c r="L157" s="190"/>
    </row>
    <row r="158" spans="1:12" ht="30" outlineLevel="1" x14ac:dyDescent="0.25">
      <c r="A158" s="602"/>
      <c r="B158" s="603">
        <v>1179</v>
      </c>
      <c r="C158" s="62" t="s">
        <v>1087</v>
      </c>
      <c r="D158" s="604"/>
      <c r="E158" s="108" t="s">
        <v>723</v>
      </c>
      <c r="F158" s="603"/>
      <c r="G158" s="604"/>
      <c r="H158" s="603"/>
      <c r="I158" s="20" t="s">
        <v>1088</v>
      </c>
      <c r="J158" s="149" t="s">
        <v>20</v>
      </c>
      <c r="K158" s="1" t="str">
        <f>IF(OR("EHPAD"=$B$1,"toutes les données"=$B$1),"à collecter","non concerné ")</f>
        <v>à collecter</v>
      </c>
      <c r="L158" s="190"/>
    </row>
    <row r="159" spans="1:12" ht="45" outlineLevel="1" x14ac:dyDescent="0.25">
      <c r="A159" s="10" t="s">
        <v>129</v>
      </c>
      <c r="B159" s="63">
        <v>1180</v>
      </c>
      <c r="C159" s="62" t="s">
        <v>1091</v>
      </c>
      <c r="D159" s="62"/>
      <c r="E159" s="108" t="s">
        <v>723</v>
      </c>
      <c r="F159" s="63"/>
      <c r="G159" s="62"/>
      <c r="H159" s="63"/>
      <c r="I159" s="63" t="s">
        <v>149</v>
      </c>
      <c r="J159" s="605" t="s">
        <v>1090</v>
      </c>
      <c r="K159" s="1" t="str">
        <f>IF(OR("IME"=$B$1,"ITEP"=$B$1,"IEM"=$B$1,"IDA"=$B$1,"EEAP"=$B$1,"IDV"=$B$1,"MAS"=$B$1,"FAM/EAM"=$B$1,"CRP"=$B$1,"EANM"=$B$1,"toutes les données"=$B$1),"à collecter","non concerné ")</f>
        <v>à collecter</v>
      </c>
      <c r="L159" s="190"/>
    </row>
    <row r="160" spans="1:12" ht="45" outlineLevel="1" x14ac:dyDescent="0.25">
      <c r="A160" s="602"/>
      <c r="B160" s="603">
        <v>1181</v>
      </c>
      <c r="C160" s="604" t="s">
        <v>1091</v>
      </c>
      <c r="D160" s="604"/>
      <c r="E160" s="108" t="s">
        <v>723</v>
      </c>
      <c r="F160" s="603"/>
      <c r="G160" s="604"/>
      <c r="H160" s="603"/>
      <c r="I160" s="63" t="s">
        <v>149</v>
      </c>
      <c r="J160" s="149" t="s">
        <v>20</v>
      </c>
      <c r="K160" s="1" t="str">
        <f>IF(OR("EHPAD"=$B$1,"toutes les données"=$B$1),"à collecter","non concerné ")</f>
        <v>à collecter</v>
      </c>
      <c r="L160" s="190"/>
    </row>
    <row r="161" spans="1:12" ht="45" outlineLevel="1" x14ac:dyDescent="0.25">
      <c r="A161" s="10" t="s">
        <v>129</v>
      </c>
      <c r="B161" s="63">
        <v>89</v>
      </c>
      <c r="C161" s="62" t="s">
        <v>150</v>
      </c>
      <c r="D161" s="71" t="s">
        <v>151</v>
      </c>
      <c r="E161" s="107" t="s">
        <v>723</v>
      </c>
      <c r="F161" s="63"/>
      <c r="G161" s="62"/>
      <c r="H161" s="63"/>
      <c r="I161" s="63"/>
      <c r="J161" s="63" t="s">
        <v>916</v>
      </c>
      <c r="K161" s="1" t="str">
        <f t="shared" ref="K161:K167" si="9">IF(OR("IME"=$B$1,"ITEP"=$B$1,"IEM"=$B$1,"IMP"=$B$1,"IDA"=$B$1,"EEAP"=$B$1,"IDV"=$B$1,"MAS"=$B$1,"FAM/EAM"=$B$1,"CRP"=$B$1,"EEAH"=$B$1,"EANM"=$B$1,"EHPAD"=$B$1,"ESAT"=$B$1,"SSIAD"=$B$1,"SESSAD"=$B$1,"SAMSAH"=$B$1,"SPASAD"=$B$1,"SAVS"=$B$1,"CAMSP"=$B$1,"CMPP"=$B$1,"toutes les données"=$B$1, "IES"=$B$1),"à collecter","non concerné ")</f>
        <v>à collecter</v>
      </c>
      <c r="L161" s="190"/>
    </row>
    <row r="162" spans="1:12" ht="45" outlineLevel="1" x14ac:dyDescent="0.25">
      <c r="A162" s="10" t="s">
        <v>129</v>
      </c>
      <c r="B162" s="63">
        <v>90</v>
      </c>
      <c r="C162" s="62" t="s">
        <v>1198</v>
      </c>
      <c r="D162" s="62"/>
      <c r="E162" s="108" t="s">
        <v>723</v>
      </c>
      <c r="F162" s="63" t="s">
        <v>153</v>
      </c>
      <c r="G162" s="62" t="s">
        <v>152</v>
      </c>
      <c r="H162" s="63"/>
      <c r="I162" s="63"/>
      <c r="J162" s="63" t="s">
        <v>916</v>
      </c>
      <c r="K162" s="1" t="str">
        <f t="shared" si="9"/>
        <v>à collecter</v>
      </c>
      <c r="L162" s="190"/>
    </row>
    <row r="163" spans="1:12" ht="45" outlineLevel="1" x14ac:dyDescent="0.25">
      <c r="A163" s="10" t="s">
        <v>129</v>
      </c>
      <c r="B163" s="63">
        <v>91</v>
      </c>
      <c r="C163" s="62" t="s">
        <v>1197</v>
      </c>
      <c r="D163" s="62"/>
      <c r="E163" s="108" t="s">
        <v>723</v>
      </c>
      <c r="F163" s="63"/>
      <c r="G163" s="62" t="s">
        <v>152</v>
      </c>
      <c r="H163" s="63"/>
      <c r="I163" s="63"/>
      <c r="J163" s="63" t="s">
        <v>916</v>
      </c>
      <c r="K163" s="1" t="str">
        <f t="shared" si="9"/>
        <v>à collecter</v>
      </c>
      <c r="L163" s="190"/>
    </row>
    <row r="164" spans="1:12" ht="45" outlineLevel="1" x14ac:dyDescent="0.25">
      <c r="A164" s="602" t="s">
        <v>129</v>
      </c>
      <c r="B164" s="603">
        <v>92</v>
      </c>
      <c r="C164" s="62" t="s">
        <v>154</v>
      </c>
      <c r="D164" s="71" t="s">
        <v>40</v>
      </c>
      <c r="E164" s="107" t="s">
        <v>723</v>
      </c>
      <c r="F164" s="63"/>
      <c r="G164" s="62" t="s">
        <v>155</v>
      </c>
      <c r="H164" s="63"/>
      <c r="I164" s="63"/>
      <c r="J164" s="63" t="s">
        <v>916</v>
      </c>
      <c r="K164" s="1" t="str">
        <f t="shared" si="9"/>
        <v>à collecter</v>
      </c>
      <c r="L164" s="190"/>
    </row>
    <row r="165" spans="1:12" ht="135" outlineLevel="1" x14ac:dyDescent="0.25">
      <c r="A165" s="602"/>
      <c r="B165" s="603">
        <v>1182</v>
      </c>
      <c r="C165" s="62" t="s">
        <v>156</v>
      </c>
      <c r="D165" s="608" t="s">
        <v>1092</v>
      </c>
      <c r="E165" s="107" t="s">
        <v>181</v>
      </c>
      <c r="F165" s="63"/>
      <c r="G165" s="62" t="s">
        <v>157</v>
      </c>
      <c r="H165" s="63"/>
      <c r="I165" s="63"/>
      <c r="J165" s="63" t="s">
        <v>1065</v>
      </c>
      <c r="K165" s="1" t="str">
        <f>IF(OR("IME"=$B$1,"ITEP"=$B$1,"IEM"=$B$1,"IMP"=$B$1,"IDA"=$B$1,"EEAP"=$B$1,"IDV"=$B$1,"MAS"=$B$1,"FAM/EAM"=$B$1,"CRP"=$B$1,"EEAH"=$B$1,"EANM"=$B$1,"ESAT"=$B$1,"SSIAD"=$B$1,"SESSAD"=$B$1,"SAMSAH"=$B$1,"SPASAD"=$B$1,"SAVS"=$B$1,"CAMSP"=$B$1,"CMPP"=$B$1,"toutes les données"=$B$1, "IES"=$B$1),"à collecter","non concerné ")</f>
        <v>à collecter</v>
      </c>
      <c r="L165" s="190"/>
    </row>
    <row r="166" spans="1:12" ht="135" outlineLevel="1" x14ac:dyDescent="0.25">
      <c r="A166" s="602" t="s">
        <v>129</v>
      </c>
      <c r="B166" s="603">
        <v>1183</v>
      </c>
      <c r="C166" s="99" t="s">
        <v>156</v>
      </c>
      <c r="D166" s="608" t="s">
        <v>1092</v>
      </c>
      <c r="E166" s="609" t="s">
        <v>723</v>
      </c>
      <c r="F166" s="79"/>
      <c r="G166" s="99" t="s">
        <v>157</v>
      </c>
      <c r="H166" s="79"/>
      <c r="I166" s="79"/>
      <c r="J166" s="79" t="s">
        <v>20</v>
      </c>
      <c r="K166" s="1" t="str">
        <f>IF(OR("EHPAD"=$B$1,"toutes les données"=$B$1),"à collecter","non concerné ")</f>
        <v>à collecter</v>
      </c>
      <c r="L166" s="190"/>
    </row>
    <row r="167" spans="1:12" ht="45" outlineLevel="1" x14ac:dyDescent="0.25">
      <c r="A167" s="602"/>
      <c r="B167" s="603">
        <v>1217</v>
      </c>
      <c r="C167" s="99" t="s">
        <v>1093</v>
      </c>
      <c r="D167" s="607"/>
      <c r="E167" s="609" t="s">
        <v>723</v>
      </c>
      <c r="F167" s="603" t="s">
        <v>1095</v>
      </c>
      <c r="G167" s="604"/>
      <c r="H167" s="603"/>
      <c r="I167" s="603"/>
      <c r="J167" s="149" t="s">
        <v>916</v>
      </c>
      <c r="K167" s="1" t="str">
        <f t="shared" si="9"/>
        <v>à collecter</v>
      </c>
      <c r="L167" s="190"/>
    </row>
    <row r="168" spans="1:12" ht="30" outlineLevel="1" x14ac:dyDescent="0.25">
      <c r="A168" s="602"/>
      <c r="B168" s="79"/>
      <c r="C168" s="320" t="s">
        <v>1094</v>
      </c>
      <c r="D168" s="607"/>
      <c r="E168" s="656" t="s">
        <v>723</v>
      </c>
      <c r="F168" s="603"/>
      <c r="G168" s="604"/>
      <c r="H168" s="603"/>
      <c r="I168" s="603"/>
      <c r="J168" s="605" t="s">
        <v>899</v>
      </c>
      <c r="K168" s="1" t="str">
        <f>IF(OR("IME"=$B$1,"ITEP"=$B$1,"IEM"=$B$1,"IDA"=$B$1,"EEAP"=$B$1,"IDV"=$B$1,"MAS"=$B$1,"FAM/EAM"=$B$1,"CRP"=$B$1,"EANM"=$B$1,"EHPAD"=$B$1,"toutes les données"=$B$1),"à collecter","non concerné ")</f>
        <v>à collecter</v>
      </c>
      <c r="L168" s="190"/>
    </row>
    <row r="169" spans="1:12" ht="30" outlineLevel="1" x14ac:dyDescent="0.25">
      <c r="A169" s="602"/>
      <c r="B169" s="603">
        <v>1218</v>
      </c>
      <c r="C169" s="99" t="s">
        <v>1145</v>
      </c>
      <c r="D169" s="607"/>
      <c r="E169" s="609" t="s">
        <v>723</v>
      </c>
      <c r="F169" s="603"/>
      <c r="G169" s="99" t="s">
        <v>1148</v>
      </c>
      <c r="H169" s="603"/>
      <c r="I169" s="603"/>
      <c r="J169" s="605" t="s">
        <v>899</v>
      </c>
      <c r="K169" s="1" t="str">
        <f t="shared" ref="K169:K192" si="10">IF(OR("IME"=$B$1,"ITEP"=$B$1,"IEM"=$B$1,"IDA"=$B$1,"EEAP"=$B$1,"IDV"=$B$1,"MAS"=$B$1,"FAM/EAM"=$B$1,"CRP"=$B$1,"EANM"=$B$1,"EHPAD"=$B$1,"toutes les données"=$B$1),"à collecter","non concerné ")</f>
        <v>à collecter</v>
      </c>
      <c r="L169" s="190"/>
    </row>
    <row r="170" spans="1:12" ht="60" outlineLevel="1" x14ac:dyDescent="0.25">
      <c r="A170" s="602"/>
      <c r="B170" s="603">
        <v>1219</v>
      </c>
      <c r="C170" s="99" t="s">
        <v>1146</v>
      </c>
      <c r="D170" s="607"/>
      <c r="E170" s="609" t="s">
        <v>723</v>
      </c>
      <c r="F170" s="603"/>
      <c r="G170" s="99" t="s">
        <v>1149</v>
      </c>
      <c r="H170" s="603"/>
      <c r="I170" s="603"/>
      <c r="J170" s="605" t="s">
        <v>899</v>
      </c>
      <c r="K170" s="1" t="str">
        <f t="shared" si="10"/>
        <v>à collecter</v>
      </c>
      <c r="L170" s="190"/>
    </row>
    <row r="171" spans="1:12" ht="90" outlineLevel="1" x14ac:dyDescent="0.25">
      <c r="A171" s="602"/>
      <c r="B171" s="603">
        <v>1220</v>
      </c>
      <c r="C171" s="99" t="s">
        <v>1147</v>
      </c>
      <c r="D171" s="608" t="s">
        <v>1187</v>
      </c>
      <c r="E171" s="609" t="s">
        <v>723</v>
      </c>
      <c r="F171" s="603"/>
      <c r="G171" s="99"/>
      <c r="H171" s="603"/>
      <c r="I171" s="603"/>
      <c r="J171" s="605" t="s">
        <v>899</v>
      </c>
      <c r="K171" s="1" t="str">
        <f t="shared" si="10"/>
        <v>à collecter</v>
      </c>
      <c r="L171" s="190"/>
    </row>
    <row r="172" spans="1:12" ht="30" outlineLevel="1" x14ac:dyDescent="0.25">
      <c r="A172" s="602"/>
      <c r="B172" s="603">
        <v>1221</v>
      </c>
      <c r="C172" s="99" t="s">
        <v>1150</v>
      </c>
      <c r="D172" s="607"/>
      <c r="E172" s="609" t="s">
        <v>723</v>
      </c>
      <c r="F172" s="603"/>
      <c r="G172" s="99" t="s">
        <v>1151</v>
      </c>
      <c r="H172" s="603"/>
      <c r="I172" s="603"/>
      <c r="J172" s="605" t="s">
        <v>899</v>
      </c>
      <c r="K172" s="1" t="str">
        <f t="shared" si="10"/>
        <v>à collecter</v>
      </c>
      <c r="L172" s="190"/>
    </row>
    <row r="173" spans="1:12" ht="30" outlineLevel="1" x14ac:dyDescent="0.25">
      <c r="A173" s="602"/>
      <c r="B173" s="603">
        <v>1222</v>
      </c>
      <c r="C173" s="99" t="s">
        <v>1152</v>
      </c>
      <c r="D173" s="607"/>
      <c r="E173" s="609" t="s">
        <v>723</v>
      </c>
      <c r="F173" s="603"/>
      <c r="G173" t="s">
        <v>1153</v>
      </c>
      <c r="H173" s="603"/>
      <c r="I173" s="603"/>
      <c r="J173" s="605" t="s">
        <v>899</v>
      </c>
      <c r="K173" s="1" t="str">
        <f t="shared" si="10"/>
        <v>à collecter</v>
      </c>
      <c r="L173" s="190"/>
    </row>
    <row r="174" spans="1:12" ht="30" outlineLevel="1" x14ac:dyDescent="0.25">
      <c r="A174" s="602"/>
      <c r="B174" s="603">
        <v>1223</v>
      </c>
      <c r="C174" s="99" t="s">
        <v>1154</v>
      </c>
      <c r="D174" s="607"/>
      <c r="E174" s="609" t="s">
        <v>723</v>
      </c>
      <c r="F174" s="603"/>
      <c r="G174" s="99" t="s">
        <v>1155</v>
      </c>
      <c r="H174" s="603"/>
      <c r="I174" s="603"/>
      <c r="J174" s="605" t="s">
        <v>899</v>
      </c>
      <c r="K174" s="1" t="str">
        <f t="shared" si="10"/>
        <v>à collecter</v>
      </c>
      <c r="L174" s="190"/>
    </row>
    <row r="175" spans="1:12" ht="45" outlineLevel="1" x14ac:dyDescent="0.25">
      <c r="A175" s="602"/>
      <c r="B175" s="603">
        <v>1224</v>
      </c>
      <c r="C175" s="99" t="s">
        <v>1156</v>
      </c>
      <c r="D175" s="608" t="s">
        <v>1188</v>
      </c>
      <c r="E175" s="609" t="s">
        <v>723</v>
      </c>
      <c r="F175" s="603"/>
      <c r="G175" s="99" t="s">
        <v>1157</v>
      </c>
      <c r="H175" s="603"/>
      <c r="I175" s="603"/>
      <c r="J175" s="605" t="s">
        <v>899</v>
      </c>
      <c r="K175" s="1" t="str">
        <f t="shared" si="10"/>
        <v>à collecter</v>
      </c>
      <c r="L175" s="190"/>
    </row>
    <row r="176" spans="1:12" ht="30" outlineLevel="1" x14ac:dyDescent="0.25">
      <c r="A176" s="602"/>
      <c r="B176" s="603">
        <v>1225</v>
      </c>
      <c r="C176" s="99" t="s">
        <v>1158</v>
      </c>
      <c r="D176" s="608" t="s">
        <v>1189</v>
      </c>
      <c r="E176" s="609" t="s">
        <v>723</v>
      </c>
      <c r="F176" s="603"/>
      <c r="G176" s="99" t="s">
        <v>1159</v>
      </c>
      <c r="H176" s="603"/>
      <c r="I176" s="603"/>
      <c r="J176" s="605" t="s">
        <v>899</v>
      </c>
      <c r="K176" s="1" t="str">
        <f t="shared" si="10"/>
        <v>à collecter</v>
      </c>
      <c r="L176" s="190"/>
    </row>
    <row r="177" spans="1:12" ht="75" outlineLevel="1" x14ac:dyDescent="0.25">
      <c r="A177" s="602"/>
      <c r="B177" s="603">
        <v>1226</v>
      </c>
      <c r="C177" s="99" t="s">
        <v>1160</v>
      </c>
      <c r="D177" s="608" t="s">
        <v>1190</v>
      </c>
      <c r="E177" s="609" t="s">
        <v>723</v>
      </c>
      <c r="F177" s="603"/>
      <c r="G177" s="99" t="s">
        <v>1161</v>
      </c>
      <c r="H177" s="603"/>
      <c r="I177" s="603"/>
      <c r="J177" s="605" t="s">
        <v>899</v>
      </c>
      <c r="K177" s="1" t="str">
        <f t="shared" si="10"/>
        <v>à collecter</v>
      </c>
      <c r="L177" s="190"/>
    </row>
    <row r="178" spans="1:12" ht="120" outlineLevel="1" x14ac:dyDescent="0.25">
      <c r="A178" s="602"/>
      <c r="B178" s="603">
        <v>1227</v>
      </c>
      <c r="C178" s="99" t="s">
        <v>1162</v>
      </c>
      <c r="D178" s="608" t="s">
        <v>1191</v>
      </c>
      <c r="E178" s="609" t="s">
        <v>723</v>
      </c>
      <c r="F178" s="603"/>
      <c r="G178" s="604"/>
      <c r="H178" s="603"/>
      <c r="I178" s="603"/>
      <c r="J178" s="605" t="s">
        <v>899</v>
      </c>
      <c r="K178" s="1" t="str">
        <f t="shared" si="10"/>
        <v>à collecter</v>
      </c>
      <c r="L178" s="190"/>
    </row>
    <row r="179" spans="1:12" ht="60" outlineLevel="1" x14ac:dyDescent="0.25">
      <c r="A179" s="602"/>
      <c r="B179" s="603">
        <v>1228</v>
      </c>
      <c r="C179" s="99" t="s">
        <v>1163</v>
      </c>
      <c r="D179" s="608" t="s">
        <v>1192</v>
      </c>
      <c r="E179" s="609" t="s">
        <v>723</v>
      </c>
      <c r="F179" s="603"/>
      <c r="G179" s="604"/>
      <c r="H179" s="603"/>
      <c r="I179" s="603"/>
      <c r="J179" s="605" t="s">
        <v>899</v>
      </c>
      <c r="K179" s="1" t="str">
        <f t="shared" si="10"/>
        <v>à collecter</v>
      </c>
      <c r="L179" s="190"/>
    </row>
    <row r="180" spans="1:12" ht="30" outlineLevel="1" x14ac:dyDescent="0.25">
      <c r="A180" s="602"/>
      <c r="B180" s="603">
        <v>1229</v>
      </c>
      <c r="C180" s="99" t="s">
        <v>1164</v>
      </c>
      <c r="D180" s="608" t="s">
        <v>1193</v>
      </c>
      <c r="E180" s="609" t="s">
        <v>723</v>
      </c>
      <c r="F180" s="603"/>
      <c r="G180" s="604"/>
      <c r="H180" s="603"/>
      <c r="I180" s="603"/>
      <c r="J180" s="605" t="s">
        <v>899</v>
      </c>
      <c r="K180" s="1" t="str">
        <f t="shared" si="10"/>
        <v>à collecter</v>
      </c>
      <c r="L180" s="190"/>
    </row>
    <row r="181" spans="1:12" ht="30" outlineLevel="1" x14ac:dyDescent="0.25">
      <c r="A181" s="602"/>
      <c r="B181" s="603">
        <v>1230</v>
      </c>
      <c r="C181" s="99" t="s">
        <v>1165</v>
      </c>
      <c r="D181" s="608" t="s">
        <v>1189</v>
      </c>
      <c r="E181" s="609" t="s">
        <v>723</v>
      </c>
      <c r="F181" s="603"/>
      <c r="G181" s="99" t="s">
        <v>1166</v>
      </c>
      <c r="H181" s="603"/>
      <c r="I181" s="603"/>
      <c r="J181" s="605" t="s">
        <v>899</v>
      </c>
      <c r="K181" s="1" t="str">
        <f t="shared" si="10"/>
        <v>à collecter</v>
      </c>
      <c r="L181" s="190"/>
    </row>
    <row r="182" spans="1:12" ht="90" outlineLevel="1" x14ac:dyDescent="0.25">
      <c r="A182" s="602"/>
      <c r="B182" s="603">
        <v>1231</v>
      </c>
      <c r="C182" s="99" t="s">
        <v>1167</v>
      </c>
      <c r="D182" s="608" t="s">
        <v>1194</v>
      </c>
      <c r="E182" s="609" t="s">
        <v>723</v>
      </c>
      <c r="F182" s="603"/>
      <c r="G182" s="604"/>
      <c r="H182" s="603"/>
      <c r="I182" s="603"/>
      <c r="J182" s="605" t="s">
        <v>899</v>
      </c>
      <c r="K182" s="1" t="str">
        <f t="shared" si="10"/>
        <v>à collecter</v>
      </c>
      <c r="L182" s="190"/>
    </row>
    <row r="183" spans="1:12" ht="60" outlineLevel="1" x14ac:dyDescent="0.25">
      <c r="A183" s="602"/>
      <c r="B183" s="603">
        <v>1232</v>
      </c>
      <c r="C183" s="99" t="s">
        <v>1168</v>
      </c>
      <c r="D183" s="607"/>
      <c r="E183" s="609" t="s">
        <v>723</v>
      </c>
      <c r="F183" s="603"/>
      <c r="G183" s="99" t="s">
        <v>1169</v>
      </c>
      <c r="H183" s="603"/>
      <c r="I183" s="603"/>
      <c r="J183" s="605" t="s">
        <v>899</v>
      </c>
      <c r="K183" s="1" t="str">
        <f t="shared" si="10"/>
        <v>à collecter</v>
      </c>
      <c r="L183" s="190"/>
    </row>
    <row r="184" spans="1:12" ht="30" outlineLevel="1" x14ac:dyDescent="0.25">
      <c r="A184" s="602"/>
      <c r="B184" s="603">
        <v>1233</v>
      </c>
      <c r="C184" s="99" t="s">
        <v>1170</v>
      </c>
      <c r="D184" s="607"/>
      <c r="E184" s="609" t="s">
        <v>723</v>
      </c>
      <c r="F184" s="603"/>
      <c r="G184" s="99" t="s">
        <v>1174</v>
      </c>
      <c r="H184" s="603"/>
      <c r="I184" s="603"/>
      <c r="J184" s="605" t="s">
        <v>899</v>
      </c>
      <c r="K184" s="1" t="str">
        <f t="shared" si="10"/>
        <v>à collecter</v>
      </c>
      <c r="L184" s="190"/>
    </row>
    <row r="185" spans="1:12" ht="30" outlineLevel="1" x14ac:dyDescent="0.25">
      <c r="A185" s="602"/>
      <c r="B185" s="603">
        <v>1234</v>
      </c>
      <c r="C185" s="99" t="s">
        <v>1171</v>
      </c>
      <c r="D185" s="607"/>
      <c r="E185" s="609" t="s">
        <v>723</v>
      </c>
      <c r="F185" s="603"/>
      <c r="G185" s="99" t="s">
        <v>1175</v>
      </c>
      <c r="H185" s="603"/>
      <c r="I185" s="603"/>
      <c r="J185" s="605" t="s">
        <v>899</v>
      </c>
      <c r="K185" s="1" t="str">
        <f t="shared" si="10"/>
        <v>à collecter</v>
      </c>
      <c r="L185" s="190"/>
    </row>
    <row r="186" spans="1:12" ht="30" outlineLevel="1" x14ac:dyDescent="0.25">
      <c r="A186" s="602"/>
      <c r="B186" s="603">
        <v>1235</v>
      </c>
      <c r="C186" s="99" t="s">
        <v>1172</v>
      </c>
      <c r="D186" s="607"/>
      <c r="E186" s="609" t="s">
        <v>723</v>
      </c>
      <c r="F186" s="603"/>
      <c r="G186" s="99" t="s">
        <v>1176</v>
      </c>
      <c r="H186" s="603"/>
      <c r="I186" s="603"/>
      <c r="J186" s="605" t="s">
        <v>899</v>
      </c>
      <c r="K186" s="1" t="str">
        <f t="shared" si="10"/>
        <v>à collecter</v>
      </c>
      <c r="L186" s="190"/>
    </row>
    <row r="187" spans="1:12" ht="45" outlineLevel="1" x14ac:dyDescent="0.25">
      <c r="A187" s="602"/>
      <c r="B187" s="603">
        <v>1236</v>
      </c>
      <c r="C187" s="99" t="s">
        <v>1173</v>
      </c>
      <c r="D187" s="607"/>
      <c r="E187" s="609" t="s">
        <v>723</v>
      </c>
      <c r="F187" s="603"/>
      <c r="G187" s="99" t="s">
        <v>1177</v>
      </c>
      <c r="H187" s="603"/>
      <c r="I187" s="603"/>
      <c r="J187" s="605" t="s">
        <v>899</v>
      </c>
      <c r="K187" s="1" t="str">
        <f t="shared" si="10"/>
        <v>à collecter</v>
      </c>
      <c r="L187" s="190"/>
    </row>
    <row r="188" spans="1:12" ht="30" outlineLevel="1" x14ac:dyDescent="0.25">
      <c r="A188" s="602"/>
      <c r="B188" s="603">
        <v>1237</v>
      </c>
      <c r="C188" s="99" t="s">
        <v>1178</v>
      </c>
      <c r="D188" s="607"/>
      <c r="E188" s="609" t="s">
        <v>723</v>
      </c>
      <c r="F188" s="603"/>
      <c r="G188" s="99" t="s">
        <v>1179</v>
      </c>
      <c r="H188" s="603"/>
      <c r="I188" s="603"/>
      <c r="J188" s="605" t="s">
        <v>899</v>
      </c>
      <c r="K188" s="1" t="str">
        <f t="shared" si="10"/>
        <v>à collecter</v>
      </c>
      <c r="L188" s="190"/>
    </row>
    <row r="189" spans="1:12" ht="45" outlineLevel="1" x14ac:dyDescent="0.25">
      <c r="A189" s="602"/>
      <c r="B189" s="603">
        <v>1238</v>
      </c>
      <c r="C189" s="99" t="s">
        <v>1181</v>
      </c>
      <c r="D189" s="607"/>
      <c r="E189" s="609" t="s">
        <v>723</v>
      </c>
      <c r="F189" s="603"/>
      <c r="G189" s="99" t="s">
        <v>1183</v>
      </c>
      <c r="H189" s="603"/>
      <c r="I189" s="603"/>
      <c r="J189" s="605" t="s">
        <v>899</v>
      </c>
      <c r="K189" s="1" t="str">
        <f t="shared" si="10"/>
        <v>à collecter</v>
      </c>
      <c r="L189" s="190"/>
    </row>
    <row r="190" spans="1:12" ht="30" outlineLevel="1" x14ac:dyDescent="0.25">
      <c r="A190" s="602"/>
      <c r="B190" s="603">
        <v>1239</v>
      </c>
      <c r="C190" s="99" t="s">
        <v>1180</v>
      </c>
      <c r="D190" s="607"/>
      <c r="E190" s="609" t="s">
        <v>723</v>
      </c>
      <c r="F190" s="603"/>
      <c r="G190" s="99" t="s">
        <v>1184</v>
      </c>
      <c r="H190" s="603"/>
      <c r="I190" s="603"/>
      <c r="J190" s="605" t="s">
        <v>899</v>
      </c>
      <c r="K190" s="1" t="str">
        <f t="shared" si="10"/>
        <v>à collecter</v>
      </c>
      <c r="L190" s="190"/>
    </row>
    <row r="191" spans="1:12" ht="30" outlineLevel="1" x14ac:dyDescent="0.25">
      <c r="A191" s="602"/>
      <c r="B191" s="603">
        <v>1240</v>
      </c>
      <c r="C191" s="99" t="s">
        <v>1182</v>
      </c>
      <c r="D191" s="607"/>
      <c r="E191" s="609" t="s">
        <v>723</v>
      </c>
      <c r="F191" s="603"/>
      <c r="G191" s="99" t="s">
        <v>1185</v>
      </c>
      <c r="H191" s="603"/>
      <c r="I191" s="603"/>
      <c r="J191" s="605" t="s">
        <v>899</v>
      </c>
      <c r="K191" s="1" t="str">
        <f t="shared" si="10"/>
        <v>à collecter</v>
      </c>
      <c r="L191" s="190"/>
    </row>
    <row r="192" spans="1:12" ht="105.75" outlineLevel="1" thickBot="1" x14ac:dyDescent="0.3">
      <c r="A192" s="101"/>
      <c r="B192" s="603">
        <v>1241</v>
      </c>
      <c r="C192" s="99" t="s">
        <v>1186</v>
      </c>
      <c r="D192" s="608" t="s">
        <v>1195</v>
      </c>
      <c r="E192" s="609" t="s">
        <v>723</v>
      </c>
      <c r="F192" s="79"/>
      <c r="G192" s="99"/>
      <c r="H192" s="79"/>
      <c r="I192" s="79"/>
      <c r="J192" s="605" t="s">
        <v>899</v>
      </c>
      <c r="K192" s="1" t="str">
        <f t="shared" si="10"/>
        <v>à collecter</v>
      </c>
      <c r="L192" s="190"/>
    </row>
    <row r="193" spans="1:12" ht="21.75" outlineLevel="1" thickBot="1" x14ac:dyDescent="0.3">
      <c r="A193" s="613"/>
      <c r="B193" s="614"/>
      <c r="C193" s="615"/>
      <c r="D193" s="616"/>
      <c r="E193" s="617"/>
      <c r="F193" s="610"/>
      <c r="G193" s="610"/>
      <c r="H193" s="610"/>
      <c r="I193" s="610"/>
      <c r="J193" s="611"/>
      <c r="K193" s="614"/>
      <c r="L193" s="612"/>
    </row>
    <row r="194" spans="1:12" ht="19.5" thickBot="1" x14ac:dyDescent="0.3">
      <c r="A194" s="89"/>
      <c r="D194" s="80"/>
      <c r="E194" s="113"/>
      <c r="G194" s="2"/>
    </row>
    <row r="195" spans="1:12" ht="48" customHeight="1" thickBot="1" x14ac:dyDescent="0.3">
      <c r="A195" s="206" t="s">
        <v>158</v>
      </c>
      <c r="B195" s="184"/>
      <c r="C195" s="184"/>
      <c r="D195" s="184"/>
      <c r="E195" s="185"/>
      <c r="F195" s="184"/>
      <c r="G195" s="184"/>
      <c r="H195" s="184"/>
      <c r="I195" s="184"/>
      <c r="J195" s="639"/>
      <c r="K195" s="614"/>
      <c r="L195" s="640"/>
    </row>
    <row r="196" spans="1:12" ht="56.25" outlineLevel="1" x14ac:dyDescent="0.25">
      <c r="A196" s="187" t="s">
        <v>158</v>
      </c>
      <c r="B196" s="168">
        <v>105</v>
      </c>
      <c r="C196" s="197" t="s">
        <v>159</v>
      </c>
      <c r="D196" s="198" t="s">
        <v>32</v>
      </c>
      <c r="E196" s="199" t="s">
        <v>723</v>
      </c>
      <c r="F196" s="168"/>
      <c r="G196" s="197" t="s">
        <v>160</v>
      </c>
      <c r="H196" s="168"/>
      <c r="I196" s="168"/>
      <c r="J196" s="1" t="s">
        <v>916</v>
      </c>
      <c r="K196" s="1" t="str">
        <f t="shared" ref="K196:K199" si="11">IF(OR("IME"=$B$1,"ITEP"=$B$1,"IEM"=$B$1,"IMP"=$B$1,"IDA"=$B$1,"EEAP"=$B$1,"IDV"=$B$1,"MAS"=$B$1,"FAM/EAM"=$B$1,"CRP"=$B$1,"EEAH"=$B$1,"EANM"=$B$1,"EHPAD"=$B$1,"ESAT"=$B$1,"SSIAD"=$B$1,"SESSAD"=$B$1,"SAMSAH"=$B$1,"SPASAD"=$B$1,"SAVS"=$B$1,"CAMSP"=$B$1,"CMPP"=$B$1,"toutes les données"=$B$1, "IES"=$B$1),"à collecter","non concerné ")</f>
        <v>à collecter</v>
      </c>
      <c r="L196" s="641"/>
    </row>
    <row r="197" spans="1:12" ht="69.75" customHeight="1" outlineLevel="1" x14ac:dyDescent="0.25">
      <c r="A197" s="10" t="s">
        <v>158</v>
      </c>
      <c r="B197" s="63">
        <v>106</v>
      </c>
      <c r="C197" s="62" t="s">
        <v>775</v>
      </c>
      <c r="D197" s="62"/>
      <c r="E197" s="108" t="s">
        <v>723</v>
      </c>
      <c r="F197" s="63" t="s">
        <v>162</v>
      </c>
      <c r="G197" s="62" t="s">
        <v>161</v>
      </c>
      <c r="H197" s="63"/>
      <c r="I197" s="63"/>
      <c r="J197" s="1" t="s">
        <v>916</v>
      </c>
      <c r="K197" s="1" t="str">
        <f t="shared" si="11"/>
        <v>à collecter</v>
      </c>
      <c r="L197" s="641"/>
    </row>
    <row r="198" spans="1:12" s="20" customFormat="1" ht="56.25" outlineLevel="1" x14ac:dyDescent="0.25">
      <c r="A198" s="10" t="s">
        <v>158</v>
      </c>
      <c r="B198" s="63">
        <v>107</v>
      </c>
      <c r="C198" s="62" t="s">
        <v>522</v>
      </c>
      <c r="D198" s="71" t="s">
        <v>40</v>
      </c>
      <c r="E198" s="107" t="s">
        <v>723</v>
      </c>
      <c r="F198" s="63"/>
      <c r="G198" s="62" t="s">
        <v>163</v>
      </c>
      <c r="H198" s="63"/>
      <c r="I198" s="63"/>
      <c r="J198" s="1" t="s">
        <v>916</v>
      </c>
      <c r="K198" s="1" t="str">
        <f t="shared" si="11"/>
        <v>à collecter</v>
      </c>
      <c r="L198" s="641"/>
    </row>
    <row r="199" spans="1:12" s="20" customFormat="1" ht="135" outlineLevel="1" x14ac:dyDescent="0.25">
      <c r="A199" s="602"/>
      <c r="B199" s="603">
        <v>1184</v>
      </c>
      <c r="C199" s="62" t="s">
        <v>1096</v>
      </c>
      <c r="D199" s="608" t="s">
        <v>40</v>
      </c>
      <c r="E199" s="107" t="s">
        <v>723</v>
      </c>
      <c r="F199" s="603"/>
      <c r="G199" s="99" t="s">
        <v>1097</v>
      </c>
      <c r="H199" s="603"/>
      <c r="I199" s="603"/>
      <c r="J199" s="1" t="s">
        <v>1068</v>
      </c>
      <c r="K199" s="1" t="str">
        <f t="shared" si="11"/>
        <v>à collecter</v>
      </c>
      <c r="L199" s="641"/>
    </row>
    <row r="200" spans="1:12" s="20" customFormat="1" ht="135" outlineLevel="1" x14ac:dyDescent="0.25">
      <c r="A200" s="602"/>
      <c r="B200" s="603">
        <v>1185</v>
      </c>
      <c r="C200" s="62" t="s">
        <v>1096</v>
      </c>
      <c r="D200" s="608" t="s">
        <v>40</v>
      </c>
      <c r="E200" s="107" t="s">
        <v>723</v>
      </c>
      <c r="F200" s="603"/>
      <c r="G200" s="99" t="s">
        <v>1097</v>
      </c>
      <c r="H200" s="603"/>
      <c r="I200" s="603"/>
      <c r="J200" s="1" t="s">
        <v>20</v>
      </c>
      <c r="K200" s="1" t="str">
        <f>IF(OR("EHPAD"=$B$1,"toutes les données"=$B$1),"à collecter","non concerné ")</f>
        <v>à collecter</v>
      </c>
      <c r="L200" s="641"/>
    </row>
    <row r="201" spans="1:12" ht="75" outlineLevel="1" x14ac:dyDescent="0.25">
      <c r="A201" s="10" t="s">
        <v>158</v>
      </c>
      <c r="B201" s="63">
        <v>111</v>
      </c>
      <c r="C201" s="62" t="s">
        <v>164</v>
      </c>
      <c r="D201" s="71" t="s">
        <v>165</v>
      </c>
      <c r="E201" s="107" t="s">
        <v>723</v>
      </c>
      <c r="F201" s="63"/>
      <c r="G201" s="62" t="s">
        <v>166</v>
      </c>
      <c r="H201" s="63"/>
      <c r="I201" s="63"/>
      <c r="J201" s="1" t="s">
        <v>916</v>
      </c>
      <c r="K201" s="1" t="str">
        <f t="shared" ref="K201:K207" si="12">IF(OR("IME"=$B$1,"ITEP"=$B$1,"IEM"=$B$1,"IMP"=$B$1,"IDA"=$B$1,"EEAP"=$B$1,"IDV"=$B$1,"MAS"=$B$1,"FAM/EAM"=$B$1,"CRP"=$B$1,"EEAH"=$B$1,"EANM"=$B$1,"EHPAD"=$B$1,"ESAT"=$B$1,"SSIAD"=$B$1,"SESSAD"=$B$1,"SAMSAH"=$B$1,"SPASAD"=$B$1,"SAVS"=$B$1,"CAMSP"=$B$1,"CMPP"=$B$1,"toutes les données"=$B$1, "IES"=$B$1),"à collecter","non concerné ")</f>
        <v>à collecter</v>
      </c>
      <c r="L201" s="641"/>
    </row>
    <row r="202" spans="1:12" ht="56.25" outlineLevel="1" x14ac:dyDescent="0.25">
      <c r="A202" s="10" t="s">
        <v>158</v>
      </c>
      <c r="B202" s="63">
        <v>1074</v>
      </c>
      <c r="C202" s="62" t="s">
        <v>490</v>
      </c>
      <c r="D202" s="71" t="s">
        <v>40</v>
      </c>
      <c r="E202" s="107" t="s">
        <v>723</v>
      </c>
      <c r="F202" s="63"/>
      <c r="G202" s="62" t="s">
        <v>489</v>
      </c>
      <c r="H202" s="63"/>
      <c r="I202" s="63"/>
      <c r="J202" s="1" t="s">
        <v>916</v>
      </c>
      <c r="K202" s="1" t="str">
        <f t="shared" si="12"/>
        <v>à collecter</v>
      </c>
      <c r="L202" s="641"/>
    </row>
    <row r="203" spans="1:12" ht="105" outlineLevel="1" x14ac:dyDescent="0.25">
      <c r="A203" s="10" t="s">
        <v>158</v>
      </c>
      <c r="B203" s="63">
        <v>961</v>
      </c>
      <c r="C203" s="62" t="s">
        <v>167</v>
      </c>
      <c r="D203" s="71" t="s">
        <v>776</v>
      </c>
      <c r="E203" s="107" t="s">
        <v>723</v>
      </c>
      <c r="F203" s="63"/>
      <c r="G203" s="62" t="s">
        <v>168</v>
      </c>
      <c r="H203" s="63"/>
      <c r="I203" s="63"/>
      <c r="J203" s="1" t="s">
        <v>916</v>
      </c>
      <c r="K203" s="1" t="str">
        <f t="shared" si="12"/>
        <v>à collecter</v>
      </c>
      <c r="L203" s="641"/>
    </row>
    <row r="204" spans="1:12" ht="56.25" outlineLevel="1" x14ac:dyDescent="0.25">
      <c r="A204" s="10" t="s">
        <v>158</v>
      </c>
      <c r="B204" s="63">
        <v>113</v>
      </c>
      <c r="C204" s="62" t="s">
        <v>169</v>
      </c>
      <c r="D204" s="71" t="s">
        <v>40</v>
      </c>
      <c r="E204" s="107" t="s">
        <v>723</v>
      </c>
      <c r="F204" s="63"/>
      <c r="G204" s="62"/>
      <c r="H204" s="63"/>
      <c r="I204" s="63"/>
      <c r="J204" s="1" t="s">
        <v>916</v>
      </c>
      <c r="K204" s="1" t="str">
        <f t="shared" si="12"/>
        <v>à collecter</v>
      </c>
      <c r="L204" s="641"/>
    </row>
    <row r="205" spans="1:12" ht="56.25" outlineLevel="1" x14ac:dyDescent="0.25">
      <c r="A205" s="10" t="s">
        <v>158</v>
      </c>
      <c r="B205" s="63">
        <v>962</v>
      </c>
      <c r="C205" s="62" t="s">
        <v>172</v>
      </c>
      <c r="D205" s="71" t="s">
        <v>173</v>
      </c>
      <c r="E205" s="107" t="s">
        <v>723</v>
      </c>
      <c r="F205" s="63"/>
      <c r="G205" s="62"/>
      <c r="H205" s="63"/>
      <c r="I205" s="63"/>
      <c r="J205" s="1" t="s">
        <v>916</v>
      </c>
      <c r="K205" s="1" t="str">
        <f t="shared" si="12"/>
        <v>à collecter</v>
      </c>
      <c r="L205" s="641"/>
    </row>
    <row r="206" spans="1:12" ht="150" outlineLevel="1" x14ac:dyDescent="0.25">
      <c r="A206" s="10" t="s">
        <v>158</v>
      </c>
      <c r="B206" s="63">
        <v>963</v>
      </c>
      <c r="C206" s="62" t="s">
        <v>1002</v>
      </c>
      <c r="D206" s="71" t="s">
        <v>174</v>
      </c>
      <c r="E206" s="107" t="s">
        <v>723</v>
      </c>
      <c r="F206" s="63" t="s">
        <v>175</v>
      </c>
      <c r="G206" s="62"/>
      <c r="H206" s="63"/>
      <c r="I206" s="63"/>
      <c r="J206" s="1" t="s">
        <v>916</v>
      </c>
      <c r="K206" s="1" t="str">
        <f t="shared" si="12"/>
        <v>à collecter</v>
      </c>
      <c r="L206" s="641"/>
    </row>
    <row r="207" spans="1:12" ht="57" outlineLevel="1" thickBot="1" x14ac:dyDescent="0.3">
      <c r="A207" s="33" t="s">
        <v>158</v>
      </c>
      <c r="B207" s="79">
        <v>964</v>
      </c>
      <c r="C207" s="99" t="s">
        <v>510</v>
      </c>
      <c r="D207" s="99"/>
      <c r="E207" s="323" t="s">
        <v>723</v>
      </c>
      <c r="F207" s="79" t="s">
        <v>176</v>
      </c>
      <c r="G207" s="99"/>
      <c r="H207" s="79"/>
      <c r="I207" s="79"/>
      <c r="J207" s="1" t="s">
        <v>916</v>
      </c>
      <c r="K207" s="1" t="str">
        <f t="shared" si="12"/>
        <v>à collecter</v>
      </c>
      <c r="L207" s="641"/>
    </row>
    <row r="208" spans="1:12" ht="19.5" outlineLevel="1" thickBot="1" x14ac:dyDescent="0.3">
      <c r="A208" s="613"/>
      <c r="B208" s="614"/>
      <c r="C208" s="615"/>
      <c r="D208" s="615"/>
      <c r="E208" s="637"/>
      <c r="F208" s="614"/>
      <c r="G208" s="615"/>
      <c r="H208" s="614"/>
      <c r="I208" s="614"/>
      <c r="J208" s="638"/>
      <c r="K208" s="614"/>
      <c r="L208" s="642"/>
    </row>
    <row r="209" spans="1:12" ht="19.5" thickBot="1" x14ac:dyDescent="0.3">
      <c r="A209" s="89"/>
      <c r="G209" s="2"/>
    </row>
    <row r="210" spans="1:12" ht="48" customHeight="1" thickBot="1" x14ac:dyDescent="0.3">
      <c r="A210" s="207" t="s">
        <v>1098</v>
      </c>
      <c r="B210" s="610"/>
      <c r="C210" s="610"/>
      <c r="D210" s="610"/>
      <c r="E210" s="621"/>
      <c r="F210" s="610"/>
      <c r="G210" s="610"/>
      <c r="H210" s="610"/>
      <c r="I210" s="610"/>
      <c r="J210" s="611"/>
      <c r="K210" s="612"/>
      <c r="L210" s="182"/>
    </row>
    <row r="211" spans="1:12" ht="112.5" outlineLevel="1" x14ac:dyDescent="0.25">
      <c r="A211" s="599" t="s">
        <v>170</v>
      </c>
      <c r="B211" s="618">
        <v>1186</v>
      </c>
      <c r="C211" s="619" t="s">
        <v>1099</v>
      </c>
      <c r="D211" s="620"/>
      <c r="E211" s="658"/>
      <c r="F211" s="618"/>
      <c r="G211" s="619"/>
      <c r="H211" s="618"/>
      <c r="I211" s="618"/>
      <c r="J211" s="618" t="s">
        <v>916</v>
      </c>
      <c r="K211" s="1" t="str">
        <f t="shared" ref="K211:K217" si="13">IF(OR("IME"=$B$1,"ITEP"=$B$1,"IEM"=$B$1,"IMP"=$B$1,"IDA"=$B$1,"EEAP"=$B$1,"IDV"=$B$1,"MAS"=$B$1,"FAM/EAM"=$B$1,"CRP"=$B$1,"EEAH"=$B$1,"EANM"=$B$1,"EHPAD"=$B$1,"ESAT"=$B$1,"SSIAD"=$B$1,"SESSAD"=$B$1,"SAMSAH"=$B$1,"SPASAD"=$B$1,"SAVS"=$B$1,"CAMSP"=$B$1,"CMPP"=$B$1,"toutes les données"=$B$1, "IES"=$B$1),"à collecter","non concerné ")</f>
        <v>à collecter</v>
      </c>
      <c r="L211" s="190"/>
    </row>
    <row r="212" spans="1:12" ht="112.5" outlineLevel="1" x14ac:dyDescent="0.25">
      <c r="A212" s="10" t="s">
        <v>170</v>
      </c>
      <c r="B212" s="63">
        <v>1187</v>
      </c>
      <c r="C212" s="62" t="s">
        <v>1100</v>
      </c>
      <c r="D212" s="71" t="s">
        <v>40</v>
      </c>
      <c r="E212" s="107" t="s">
        <v>723</v>
      </c>
      <c r="F212" s="63"/>
      <c r="G212" s="62"/>
      <c r="H212" s="63"/>
      <c r="I212" s="63"/>
      <c r="J212" s="618" t="s">
        <v>916</v>
      </c>
      <c r="K212" s="1" t="str">
        <f t="shared" si="13"/>
        <v>à collecter</v>
      </c>
      <c r="L212" s="190"/>
    </row>
    <row r="213" spans="1:12" ht="112.5" outlineLevel="1" x14ac:dyDescent="0.25">
      <c r="A213" s="10" t="s">
        <v>170</v>
      </c>
      <c r="B213" s="63">
        <v>1188</v>
      </c>
      <c r="C213" s="62" t="s">
        <v>1101</v>
      </c>
      <c r="D213" s="71" t="s">
        <v>40</v>
      </c>
      <c r="E213" s="107" t="s">
        <v>723</v>
      </c>
      <c r="F213" s="63"/>
      <c r="G213" s="62"/>
      <c r="H213" s="63"/>
      <c r="I213" s="63"/>
      <c r="J213" s="618" t="s">
        <v>916</v>
      </c>
      <c r="K213" s="1" t="str">
        <f t="shared" si="13"/>
        <v>à collecter</v>
      </c>
      <c r="L213" s="190"/>
    </row>
    <row r="214" spans="1:12" ht="112.5" outlineLevel="1" x14ac:dyDescent="0.25">
      <c r="A214" s="10" t="s">
        <v>170</v>
      </c>
      <c r="B214" s="63">
        <v>1189</v>
      </c>
      <c r="C214" s="62" t="s">
        <v>1102</v>
      </c>
      <c r="D214" s="71"/>
      <c r="E214" s="107" t="s">
        <v>723</v>
      </c>
      <c r="F214" s="63"/>
      <c r="G214" s="62"/>
      <c r="H214" s="63" t="s">
        <v>513</v>
      </c>
      <c r="I214" s="63"/>
      <c r="J214" s="618" t="s">
        <v>916</v>
      </c>
      <c r="K214" s="1" t="str">
        <f t="shared" si="13"/>
        <v>à collecter</v>
      </c>
      <c r="L214" s="190"/>
    </row>
    <row r="215" spans="1:12" ht="112.5" outlineLevel="1" x14ac:dyDescent="0.25">
      <c r="A215" s="10" t="s">
        <v>170</v>
      </c>
      <c r="B215" s="63">
        <v>1190</v>
      </c>
      <c r="C215" s="62" t="s">
        <v>1103</v>
      </c>
      <c r="D215" s="71"/>
      <c r="E215" s="114"/>
      <c r="F215" s="63"/>
      <c r="G215" s="62"/>
      <c r="H215" s="63"/>
      <c r="I215" s="63"/>
      <c r="J215" s="618" t="s">
        <v>916</v>
      </c>
      <c r="K215" s="1" t="str">
        <f t="shared" si="13"/>
        <v>à collecter</v>
      </c>
      <c r="L215" s="190"/>
    </row>
    <row r="216" spans="1:12" ht="112.5" outlineLevel="1" x14ac:dyDescent="0.25">
      <c r="A216" s="10" t="s">
        <v>170</v>
      </c>
      <c r="B216" s="63">
        <v>1191</v>
      </c>
      <c r="C216" s="62" t="s">
        <v>1104</v>
      </c>
      <c r="D216" s="71" t="s">
        <v>40</v>
      </c>
      <c r="E216" s="107" t="s">
        <v>723</v>
      </c>
      <c r="F216" s="63"/>
      <c r="G216" s="62"/>
      <c r="H216" s="63"/>
      <c r="I216" s="63"/>
      <c r="J216" s="618" t="s">
        <v>916</v>
      </c>
      <c r="K216" s="1" t="str">
        <f t="shared" si="13"/>
        <v>à collecter</v>
      </c>
      <c r="L216" s="190"/>
    </row>
    <row r="217" spans="1:12" ht="112.5" outlineLevel="1" x14ac:dyDescent="0.25">
      <c r="A217" s="10" t="s">
        <v>170</v>
      </c>
      <c r="B217" s="63">
        <v>1192</v>
      </c>
      <c r="C217" s="62" t="s">
        <v>1105</v>
      </c>
      <c r="D217" s="71" t="s">
        <v>40</v>
      </c>
      <c r="E217" s="107" t="s">
        <v>723</v>
      </c>
      <c r="F217" s="63"/>
      <c r="G217" s="62"/>
      <c r="H217" s="63"/>
      <c r="I217" s="63"/>
      <c r="J217" s="618" t="s">
        <v>916</v>
      </c>
      <c r="K217" s="1" t="str">
        <f t="shared" si="13"/>
        <v>à collecter</v>
      </c>
      <c r="L217" s="190"/>
    </row>
    <row r="218" spans="1:12" ht="19.5" outlineLevel="1" thickBot="1" x14ac:dyDescent="0.3">
      <c r="A218" s="191"/>
      <c r="B218" s="192"/>
      <c r="C218" s="193"/>
      <c r="D218" s="194"/>
      <c r="E218" s="195"/>
      <c r="F218" s="192"/>
      <c r="G218" s="193"/>
      <c r="H218" s="192"/>
      <c r="I218" s="192"/>
      <c r="J218" s="196"/>
      <c r="K218" s="192"/>
      <c r="L218" s="183"/>
    </row>
    <row r="219" spans="1:12" ht="19.5" thickBot="1" x14ac:dyDescent="0.3">
      <c r="A219" s="89"/>
      <c r="D219" s="80"/>
      <c r="E219" s="113"/>
      <c r="G219" s="2"/>
    </row>
    <row r="220" spans="1:12" ht="48" customHeight="1" thickBot="1" x14ac:dyDescent="0.3">
      <c r="A220" s="207" t="s">
        <v>171</v>
      </c>
      <c r="B220" s="610"/>
      <c r="C220" s="610"/>
      <c r="D220" s="610"/>
      <c r="E220" s="621"/>
      <c r="F220" s="610"/>
      <c r="G220" s="610"/>
      <c r="H220" s="610"/>
      <c r="I220" s="610"/>
      <c r="J220" s="611"/>
      <c r="K220" s="612"/>
      <c r="L220" s="182"/>
    </row>
    <row r="221" spans="1:12" ht="78.75" customHeight="1" outlineLevel="1" thickBot="1" x14ac:dyDescent="0.3">
      <c r="A221" s="632" t="s">
        <v>171</v>
      </c>
      <c r="B221" s="633">
        <v>114</v>
      </c>
      <c r="C221" s="634" t="s">
        <v>171</v>
      </c>
      <c r="D221" s="635"/>
      <c r="E221" s="636" t="s">
        <v>723</v>
      </c>
      <c r="F221" s="177"/>
      <c r="G221" s="635" t="s">
        <v>177</v>
      </c>
      <c r="H221" s="177"/>
      <c r="I221" s="177"/>
      <c r="J221" s="618" t="s">
        <v>916</v>
      </c>
      <c r="K221" s="166" t="str">
        <f t="shared" ref="K221" si="14">IF(OR("IME"=$B$1,"ITEP"=$B$1,"IEM"=$B$1,"IMP"=$B$1,"IDA"=$B$1,"EEAP"=$B$1,"IDV"=$B$1,"MAS"=$B$1,"FAM/EAM"=$B$1,"CRP"=$B$1,"EEAH"=$B$1,"EANM"=$B$1,"EHPAD"=$B$1,"ESAT"=$B$1,"SSIAD"=$B$1,"SESSAD"=$B$1,"SAMSAH"=$B$1,"SPASAD"=$B$1,"SAVS"=$B$1,"CAMSP"=$B$1,"CMPP"=$B$1,"toutes les données"=$B$1, "IES"=$B$1),"à collecter","non concerné ")</f>
        <v>à collecter</v>
      </c>
      <c r="L221" s="183"/>
    </row>
  </sheetData>
  <sheetProtection deleteColumns="0" deleteRows="0" sort="0" autoFilter="0" pivotTables="0"/>
  <conditionalFormatting sqref="K1:L4 L5 K6:L19 L20 K21:L21 L22 K23:L33 L34 K35:L83 K85:L135 L136 K137:L137 L138 K139:L145 L146 K147:L1048576">
    <cfRule type="cellIs" dxfId="14" priority="1" operator="equal">
      <formula>"à collecter"</formula>
    </cfRule>
  </conditionalFormatting>
  <dataValidations count="1">
    <dataValidation type="list" allowBlank="1" showInputMessage="1" showErrorMessage="1" sqref="B1" xr:uid="{00000000-0002-0000-0300-000000000000}">
      <formula1>"toutes les données, 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13" manualBreakCount="13">
    <brk id="20" max="12" man="1"/>
    <brk id="52" max="12" man="1"/>
    <brk id="65" max="12" man="1"/>
    <brk id="82" max="12" man="1"/>
    <brk id="91" max="12" man="1"/>
    <brk id="96" max="12" man="1"/>
    <brk id="101" max="12" man="1"/>
    <brk id="108" max="12" man="1"/>
    <brk id="110" max="12" man="1"/>
    <brk id="120" max="12" man="1"/>
    <brk id="135" max="12" man="1"/>
    <brk id="193" max="12" man="1"/>
    <brk id="208" max="12"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theme="8"/>
    <pageSetUpPr fitToPage="1"/>
  </sheetPr>
  <dimension ref="A1:M191"/>
  <sheetViews>
    <sheetView zoomScale="78" zoomScaleNormal="78" zoomScaleSheetLayoutView="50" workbookViewId="0"/>
  </sheetViews>
  <sheetFormatPr baseColWidth="10" defaultColWidth="11.42578125" defaultRowHeight="15.75" outlineLevelRow="1" outlineLevelCol="1" x14ac:dyDescent="0.25"/>
  <cols>
    <col min="1" max="1" width="15.5703125" style="1" customWidth="1"/>
    <col min="2" max="2" width="23.5703125" style="4" customWidth="1"/>
    <col min="3" max="3" width="32.5703125" style="129" customWidth="1"/>
    <col min="4" max="4" width="53.5703125" style="4" customWidth="1"/>
    <col min="5" max="5" width="30.5703125" style="2" customWidth="1"/>
    <col min="6" max="6" width="50.5703125" style="1" customWidth="1"/>
    <col min="7" max="8" width="25.5703125" style="1" customWidth="1"/>
    <col min="9" max="9" width="21.5703125" style="1" hidden="1" customWidth="1" outlineLevel="1"/>
    <col min="10" max="10" width="30.5703125" style="1" customWidth="1" collapsed="1"/>
    <col min="11" max="11" width="3.5703125" style="81" customWidth="1"/>
    <col min="12" max="12" width="16.85546875" style="1" customWidth="1"/>
    <col min="13" max="16384" width="11.42578125" style="1"/>
  </cols>
  <sheetData>
    <row r="1" spans="1:13" ht="59.85" customHeight="1" thickBot="1" x14ac:dyDescent="0.3">
      <c r="A1" s="155" t="s">
        <v>881</v>
      </c>
      <c r="B1" s="498" t="s">
        <v>893</v>
      </c>
      <c r="C1" s="244" t="s">
        <v>178</v>
      </c>
      <c r="D1" s="245"/>
      <c r="E1" s="246"/>
      <c r="F1" s="247"/>
      <c r="G1" s="247"/>
      <c r="H1" s="247"/>
      <c r="I1" s="247"/>
      <c r="J1" s="248"/>
      <c r="L1" s="89"/>
      <c r="M1" s="90"/>
    </row>
    <row r="2" spans="1:13" ht="17.100000000000001" customHeight="1" x14ac:dyDescent="0.25">
      <c r="B2" s="158"/>
      <c r="C2" s="158"/>
      <c r="D2" s="158"/>
      <c r="E2" s="161"/>
      <c r="F2" s="39"/>
      <c r="G2" s="39"/>
      <c r="H2" s="39"/>
      <c r="I2" s="39"/>
      <c r="J2" s="160"/>
      <c r="L2" s="89"/>
      <c r="M2" s="90"/>
    </row>
    <row r="3" spans="1:13" ht="78" customHeight="1" thickBot="1" x14ac:dyDescent="0.3">
      <c r="A3" s="36" t="s">
        <v>778</v>
      </c>
      <c r="B3" s="37" t="s">
        <v>675</v>
      </c>
      <c r="C3" s="123" t="s">
        <v>906</v>
      </c>
      <c r="D3" s="37" t="s">
        <v>907</v>
      </c>
      <c r="E3" s="82" t="s">
        <v>908</v>
      </c>
      <c r="F3" s="37" t="s">
        <v>740</v>
      </c>
      <c r="G3" s="37" t="s">
        <v>905</v>
      </c>
      <c r="H3" s="37" t="s">
        <v>863</v>
      </c>
      <c r="I3" s="37" t="s">
        <v>891</v>
      </c>
      <c r="J3" s="37" t="s">
        <v>883</v>
      </c>
    </row>
    <row r="4" spans="1:13" ht="12.6" customHeight="1" thickBot="1" x14ac:dyDescent="0.3">
      <c r="A4" s="93"/>
      <c r="B4" s="94"/>
      <c r="C4" s="117" t="s">
        <v>788</v>
      </c>
      <c r="D4" s="95"/>
      <c r="E4" s="96"/>
      <c r="F4" s="137"/>
      <c r="G4" s="96"/>
      <c r="H4" s="96"/>
      <c r="I4" s="147"/>
      <c r="J4" s="20"/>
    </row>
    <row r="5" spans="1:13" ht="50.1" customHeight="1" thickBot="1" x14ac:dyDescent="0.3">
      <c r="A5" s="391" t="s">
        <v>179</v>
      </c>
      <c r="B5" s="392"/>
      <c r="C5" s="392"/>
      <c r="D5" s="393"/>
      <c r="E5" s="393"/>
      <c r="F5" s="393"/>
      <c r="G5" s="393"/>
      <c r="H5" s="393"/>
      <c r="I5" s="394"/>
      <c r="J5" s="393"/>
      <c r="K5" s="395"/>
    </row>
    <row r="6" spans="1:13" ht="55.5" customHeight="1" outlineLevel="1" x14ac:dyDescent="0.25">
      <c r="A6" s="401" t="s">
        <v>179</v>
      </c>
      <c r="B6" s="402"/>
      <c r="C6" s="268"/>
      <c r="D6" s="258" t="s">
        <v>180</v>
      </c>
      <c r="E6" s="259"/>
      <c r="F6" s="260"/>
      <c r="G6" s="259"/>
      <c r="H6" s="259"/>
      <c r="I6" s="261"/>
      <c r="J6" s="403"/>
      <c r="K6" s="269"/>
    </row>
    <row r="7" spans="1:13" ht="38.1" customHeight="1" outlineLevel="1" x14ac:dyDescent="0.25">
      <c r="A7" s="7" t="s">
        <v>179</v>
      </c>
      <c r="B7" s="12" t="s">
        <v>531</v>
      </c>
      <c r="C7" s="124" t="s">
        <v>789</v>
      </c>
      <c r="D7" s="13"/>
      <c r="E7" s="5"/>
      <c r="F7" s="13"/>
      <c r="G7" s="5" t="s">
        <v>182</v>
      </c>
      <c r="H7" s="5" t="s">
        <v>184</v>
      </c>
      <c r="I7" s="63" t="s">
        <v>916</v>
      </c>
      <c r="J7" s="404" t="str">
        <f>IF(OR("IME"=$B$1,"ITEP"=$B$1,"IEM"=$B$1,,"IDA"=$B$1,"EEAP"=$B$1,"IDV"=$B$1,"MAS"=$B$1,"FAM/EAM"=$B$1,"CRP"=$B$1,"EANM"=$B$1,"EHPAD"=$B$1,"ESAT"=$B$1,"SSIAD"=$B$1,"SESSAD"=$B$1,"SAMSAH"=$B$1,"SPASAD"=$B$1,"SAVS"=$B$1,"CAMSP"=$B$1,"CMPP"=$B$1,"toutes les données"=$B$1,"IES"=$B$1),"à collecter","non concerné ")</f>
        <v>à collecter</v>
      </c>
      <c r="K7" s="269"/>
    </row>
    <row r="8" spans="1:13" ht="38.1" customHeight="1" outlineLevel="1" x14ac:dyDescent="0.25">
      <c r="A8" s="7" t="s">
        <v>179</v>
      </c>
      <c r="B8" s="15" t="s">
        <v>532</v>
      </c>
      <c r="C8" s="128" t="s">
        <v>789</v>
      </c>
      <c r="D8" s="16" t="s">
        <v>724</v>
      </c>
      <c r="E8" s="34" t="s">
        <v>723</v>
      </c>
      <c r="F8" s="16"/>
      <c r="G8" s="17"/>
      <c r="H8" s="17"/>
      <c r="I8" s="60" t="s">
        <v>916</v>
      </c>
      <c r="J8" s="405" t="str">
        <f>IF(OR("IME"=$B$1,"ITEP"=$B$1,"IEM"=$B$1,"IDA"=$B$1,"EEAP"=$B$1,"IDV"=$B$1,"MAS"=$B$1,"FAM/EAM"=$B$1,"CRP"=$B$1,"EANM"=$B$1,"EHPAD"=$B$1,"ESAT"=$B$1,"SSIAD"=$B$1,"SESSAD"=$B$1,"SAMSAH"=$B$1,"SPASAD"=$B$1,"SAVS"=$B$1,"CAMSP"=$B$1,"CMPP"=$B$1,"toutes les données"=$B$1,"IES"=$B$1),"à collecter","non concerné ")</f>
        <v>à collecter</v>
      </c>
      <c r="K8" s="269"/>
    </row>
    <row r="9" spans="1:13" ht="38.1" customHeight="1" outlineLevel="1" x14ac:dyDescent="0.25">
      <c r="A9" s="7" t="s">
        <v>179</v>
      </c>
      <c r="B9" s="15" t="s">
        <v>533</v>
      </c>
      <c r="C9" s="128" t="s">
        <v>789</v>
      </c>
      <c r="D9" s="16" t="s">
        <v>183</v>
      </c>
      <c r="E9" s="34" t="s">
        <v>723</v>
      </c>
      <c r="F9" s="16"/>
      <c r="G9" s="17"/>
      <c r="H9" s="17"/>
      <c r="I9" s="60" t="s">
        <v>916</v>
      </c>
      <c r="J9" s="405" t="str">
        <f>IF(OR("IME"=$B$1,"ITEP"=$B$1,"IEM"=$B$1,"IDA"=$B$1,"EEAP"=$B$1,"IDV"=$B$1,"MAS"=$B$1,"FAM/EAM"=$B$1,"CRP"=$B$1,"EANM"=$B$1,"EHPAD"=$B$1,"ESAT"=$B$1,"SSIAD"=$B$1,"SESSAD"=$B$1,"SAMSAH"=$B$1,"SPASAD"=$B$1,"SAVS"=$B$1,"CAMSP"=$B$1,"CMPP"=$B$1,"toutes les données"=$B$1,"IES"=$B$1),"à collecter","non concerné ")</f>
        <v>à collecter</v>
      </c>
      <c r="K9" s="269"/>
    </row>
    <row r="10" spans="1:13" ht="60.6" customHeight="1" outlineLevel="1" x14ac:dyDescent="0.25">
      <c r="A10" s="352" t="s">
        <v>179</v>
      </c>
      <c r="B10" s="353" t="s">
        <v>534</v>
      </c>
      <c r="C10" s="354"/>
      <c r="D10" s="251" t="s">
        <v>185</v>
      </c>
      <c r="E10" s="252"/>
      <c r="F10" s="253"/>
      <c r="G10" s="252"/>
      <c r="H10" s="252"/>
      <c r="I10" s="254"/>
      <c r="J10" s="406"/>
      <c r="K10" s="269"/>
    </row>
    <row r="11" spans="1:13" ht="38.1" customHeight="1" outlineLevel="1" x14ac:dyDescent="0.25">
      <c r="A11" s="7" t="s">
        <v>179</v>
      </c>
      <c r="B11" s="118" t="s">
        <v>535</v>
      </c>
      <c r="C11" s="124" t="s">
        <v>790</v>
      </c>
      <c r="D11" s="13"/>
      <c r="E11" s="5"/>
      <c r="F11" s="13"/>
      <c r="G11" s="5"/>
      <c r="H11" s="5"/>
      <c r="I11" s="63" t="s">
        <v>916</v>
      </c>
      <c r="J11" s="404" t="str">
        <f t="shared" ref="J11:J34" si="0">IF(OR("IME"=$B$1,"ITEP"=$B$1,"IEM"=$B$1,"IDA"=$B$1,"EEAP"=$B$1,"IDV"=$B$1,"MAS"=$B$1,"FAM/EAM"=$B$1,"CRP"=$B$1,"EANM"=$B$1,"EHPAD"=$B$1,"ESAT"=$B$1,"SSIAD"=$B$1,"SESSAD"=$B$1,"SAMSAH"=$B$1,"SPASAD"=$B$1,"SAVS"=$B$1,"CAMSP"=$B$1,"CMPP"=$B$1,"toutes les données"=$B$1,"IES"=$B$1),"à collecter","non concerné ")</f>
        <v>à collecter</v>
      </c>
      <c r="K11" s="269"/>
    </row>
    <row r="12" spans="1:13" ht="38.1" customHeight="1" outlineLevel="1" x14ac:dyDescent="0.25">
      <c r="A12" s="6" t="s">
        <v>179</v>
      </c>
      <c r="B12" s="15" t="s">
        <v>536</v>
      </c>
      <c r="C12" s="128" t="s">
        <v>790</v>
      </c>
      <c r="D12" s="16" t="s">
        <v>678</v>
      </c>
      <c r="E12" s="34" t="s">
        <v>723</v>
      </c>
      <c r="F12" s="16"/>
      <c r="G12" s="17"/>
      <c r="H12" s="17" t="s">
        <v>186</v>
      </c>
      <c r="I12" s="60" t="s">
        <v>916</v>
      </c>
      <c r="J12" s="405" t="str">
        <f t="shared" si="0"/>
        <v>à collecter</v>
      </c>
      <c r="K12" s="269"/>
    </row>
    <row r="13" spans="1:13" ht="38.1" customHeight="1" outlineLevel="1" x14ac:dyDescent="0.25">
      <c r="A13" s="7" t="s">
        <v>179</v>
      </c>
      <c r="B13" s="15" t="s">
        <v>537</v>
      </c>
      <c r="C13" s="128" t="s">
        <v>791</v>
      </c>
      <c r="D13" s="16" t="s">
        <v>679</v>
      </c>
      <c r="E13" s="34" t="s">
        <v>723</v>
      </c>
      <c r="F13" s="16"/>
      <c r="G13" s="17"/>
      <c r="H13" s="17" t="s">
        <v>186</v>
      </c>
      <c r="I13" s="60" t="s">
        <v>916</v>
      </c>
      <c r="J13" s="405" t="str">
        <f t="shared" si="0"/>
        <v>à collecter</v>
      </c>
      <c r="K13" s="269"/>
    </row>
    <row r="14" spans="1:13" ht="38.1" customHeight="1" outlineLevel="1" x14ac:dyDescent="0.25">
      <c r="A14" s="7" t="s">
        <v>179</v>
      </c>
      <c r="B14" s="15" t="s">
        <v>538</v>
      </c>
      <c r="C14" s="128" t="s">
        <v>792</v>
      </c>
      <c r="D14" s="16" t="s">
        <v>680</v>
      </c>
      <c r="E14" s="34" t="s">
        <v>723</v>
      </c>
      <c r="F14" s="16"/>
      <c r="G14" s="17"/>
      <c r="H14" s="17" t="s">
        <v>186</v>
      </c>
      <c r="I14" s="60" t="s">
        <v>916</v>
      </c>
      <c r="J14" s="405" t="str">
        <f t="shared" si="0"/>
        <v>à collecter</v>
      </c>
      <c r="K14" s="269"/>
    </row>
    <row r="15" spans="1:13" ht="38.1" customHeight="1" outlineLevel="1" x14ac:dyDescent="0.25">
      <c r="A15" s="7" t="s">
        <v>179</v>
      </c>
      <c r="B15" s="15" t="s">
        <v>539</v>
      </c>
      <c r="C15" s="128" t="s">
        <v>793</v>
      </c>
      <c r="D15" s="16" t="s">
        <v>681</v>
      </c>
      <c r="E15" s="34" t="s">
        <v>723</v>
      </c>
      <c r="F15" s="16"/>
      <c r="G15" s="17"/>
      <c r="H15" s="17" t="s">
        <v>186</v>
      </c>
      <c r="I15" s="60" t="s">
        <v>916</v>
      </c>
      <c r="J15" s="405" t="str">
        <f t="shared" si="0"/>
        <v>à collecter</v>
      </c>
      <c r="K15" s="269"/>
    </row>
    <row r="16" spans="1:13" ht="38.1" customHeight="1" outlineLevel="1" x14ac:dyDescent="0.25">
      <c r="A16" s="6" t="s">
        <v>179</v>
      </c>
      <c r="B16" s="15" t="s">
        <v>540</v>
      </c>
      <c r="C16" s="128" t="s">
        <v>794</v>
      </c>
      <c r="D16" s="16" t="s">
        <v>682</v>
      </c>
      <c r="E16" s="34" t="s">
        <v>723</v>
      </c>
      <c r="F16" s="16"/>
      <c r="G16" s="17"/>
      <c r="H16" s="17" t="s">
        <v>186</v>
      </c>
      <c r="I16" s="60" t="s">
        <v>916</v>
      </c>
      <c r="J16" s="405" t="str">
        <f t="shared" si="0"/>
        <v>à collecter</v>
      </c>
      <c r="K16" s="269"/>
    </row>
    <row r="17" spans="1:11" ht="38.1" customHeight="1" outlineLevel="1" x14ac:dyDescent="0.25">
      <c r="A17" s="7" t="s">
        <v>179</v>
      </c>
      <c r="B17" s="15" t="s">
        <v>541</v>
      </c>
      <c r="C17" s="128" t="s">
        <v>795</v>
      </c>
      <c r="D17" s="16" t="s">
        <v>683</v>
      </c>
      <c r="E17" s="34" t="s">
        <v>723</v>
      </c>
      <c r="F17" s="16"/>
      <c r="G17" s="17"/>
      <c r="H17" s="17" t="s">
        <v>186</v>
      </c>
      <c r="I17" s="60" t="s">
        <v>916</v>
      </c>
      <c r="J17" s="405" t="str">
        <f t="shared" si="0"/>
        <v>à collecter</v>
      </c>
      <c r="K17" s="269"/>
    </row>
    <row r="18" spans="1:11" ht="38.1" customHeight="1" outlineLevel="1" x14ac:dyDescent="0.25">
      <c r="A18" s="7" t="s">
        <v>179</v>
      </c>
      <c r="B18" s="15" t="s">
        <v>542</v>
      </c>
      <c r="C18" s="128" t="s">
        <v>796</v>
      </c>
      <c r="D18" s="16" t="s">
        <v>684</v>
      </c>
      <c r="E18" s="34" t="s">
        <v>723</v>
      </c>
      <c r="F18" s="16"/>
      <c r="G18" s="17"/>
      <c r="H18" s="17" t="s">
        <v>186</v>
      </c>
      <c r="I18" s="60" t="s">
        <v>916</v>
      </c>
      <c r="J18" s="405" t="str">
        <f t="shared" si="0"/>
        <v>à collecter</v>
      </c>
      <c r="K18" s="269"/>
    </row>
    <row r="19" spans="1:11" ht="38.1" customHeight="1" outlineLevel="1" x14ac:dyDescent="0.25">
      <c r="A19" s="6" t="s">
        <v>179</v>
      </c>
      <c r="B19" s="15" t="s">
        <v>543</v>
      </c>
      <c r="C19" s="128" t="s">
        <v>797</v>
      </c>
      <c r="D19" s="16" t="s">
        <v>685</v>
      </c>
      <c r="E19" s="34" t="s">
        <v>723</v>
      </c>
      <c r="F19" s="16"/>
      <c r="G19" s="17"/>
      <c r="H19" s="17" t="s">
        <v>186</v>
      </c>
      <c r="I19" s="60" t="s">
        <v>916</v>
      </c>
      <c r="J19" s="405" t="str">
        <f t="shared" si="0"/>
        <v>à collecter</v>
      </c>
      <c r="K19" s="269"/>
    </row>
    <row r="20" spans="1:11" ht="38.1" customHeight="1" outlineLevel="1" x14ac:dyDescent="0.25">
      <c r="A20" s="7" t="s">
        <v>179</v>
      </c>
      <c r="B20" s="15" t="s">
        <v>544</v>
      </c>
      <c r="C20" s="128" t="s">
        <v>798</v>
      </c>
      <c r="D20" s="16" t="s">
        <v>686</v>
      </c>
      <c r="E20" s="34" t="s">
        <v>723</v>
      </c>
      <c r="F20" s="16"/>
      <c r="G20" s="17"/>
      <c r="H20" s="17" t="s">
        <v>186</v>
      </c>
      <c r="I20" s="60" t="s">
        <v>916</v>
      </c>
      <c r="J20" s="405" t="str">
        <f t="shared" si="0"/>
        <v>à collecter</v>
      </c>
      <c r="K20" s="269"/>
    </row>
    <row r="21" spans="1:11" ht="38.1" customHeight="1" outlineLevel="1" x14ac:dyDescent="0.25">
      <c r="A21" s="7" t="s">
        <v>179</v>
      </c>
      <c r="B21" s="15" t="s">
        <v>545</v>
      </c>
      <c r="C21" s="128" t="s">
        <v>799</v>
      </c>
      <c r="D21" s="16" t="s">
        <v>687</v>
      </c>
      <c r="E21" s="34" t="s">
        <v>723</v>
      </c>
      <c r="F21" s="16"/>
      <c r="G21" s="17"/>
      <c r="H21" s="17" t="s">
        <v>186</v>
      </c>
      <c r="I21" s="60" t="s">
        <v>916</v>
      </c>
      <c r="J21" s="405" t="str">
        <f t="shared" si="0"/>
        <v>à collecter</v>
      </c>
      <c r="K21" s="269"/>
    </row>
    <row r="22" spans="1:11" ht="38.1" customHeight="1" outlineLevel="1" x14ac:dyDescent="0.25">
      <c r="A22" s="7" t="s">
        <v>179</v>
      </c>
      <c r="B22" s="15" t="s">
        <v>546</v>
      </c>
      <c r="C22" s="128" t="s">
        <v>800</v>
      </c>
      <c r="D22" s="16" t="s">
        <v>688</v>
      </c>
      <c r="E22" s="34" t="s">
        <v>723</v>
      </c>
      <c r="F22" s="16"/>
      <c r="G22" s="17"/>
      <c r="H22" s="17" t="s">
        <v>186</v>
      </c>
      <c r="I22" s="60" t="s">
        <v>916</v>
      </c>
      <c r="J22" s="405" t="str">
        <f t="shared" si="0"/>
        <v>à collecter</v>
      </c>
      <c r="K22" s="269"/>
    </row>
    <row r="23" spans="1:11" ht="38.1" customHeight="1" outlineLevel="1" x14ac:dyDescent="0.25">
      <c r="A23" s="6" t="s">
        <v>179</v>
      </c>
      <c r="B23" s="15" t="s">
        <v>547</v>
      </c>
      <c r="C23" s="128" t="s">
        <v>801</v>
      </c>
      <c r="D23" s="16" t="s">
        <v>689</v>
      </c>
      <c r="E23" s="34" t="s">
        <v>723</v>
      </c>
      <c r="F23" s="16"/>
      <c r="G23" s="17"/>
      <c r="H23" s="17" t="s">
        <v>186</v>
      </c>
      <c r="I23" s="60" t="s">
        <v>916</v>
      </c>
      <c r="J23" s="405" t="str">
        <f t="shared" si="0"/>
        <v>à collecter</v>
      </c>
      <c r="K23" s="269"/>
    </row>
    <row r="24" spans="1:11" ht="38.1" customHeight="1" outlineLevel="1" x14ac:dyDescent="0.25">
      <c r="A24" s="7" t="s">
        <v>179</v>
      </c>
      <c r="B24" s="15" t="s">
        <v>548</v>
      </c>
      <c r="C24" s="128" t="s">
        <v>802</v>
      </c>
      <c r="D24" s="16" t="s">
        <v>690</v>
      </c>
      <c r="E24" s="34" t="s">
        <v>723</v>
      </c>
      <c r="F24" s="16"/>
      <c r="G24" s="17"/>
      <c r="H24" s="17" t="s">
        <v>186</v>
      </c>
      <c r="I24" s="60" t="s">
        <v>916</v>
      </c>
      <c r="J24" s="405" t="str">
        <f t="shared" si="0"/>
        <v>à collecter</v>
      </c>
      <c r="K24" s="269"/>
    </row>
    <row r="25" spans="1:11" ht="38.1" customHeight="1" outlineLevel="1" x14ac:dyDescent="0.25">
      <c r="A25" s="7" t="s">
        <v>179</v>
      </c>
      <c r="B25" s="15" t="s">
        <v>549</v>
      </c>
      <c r="C25" s="128" t="s">
        <v>803</v>
      </c>
      <c r="D25" s="16" t="s">
        <v>691</v>
      </c>
      <c r="E25" s="34" t="s">
        <v>723</v>
      </c>
      <c r="F25" s="16"/>
      <c r="G25" s="17"/>
      <c r="H25" s="17" t="s">
        <v>186</v>
      </c>
      <c r="I25" s="60" t="s">
        <v>916</v>
      </c>
      <c r="J25" s="405" t="str">
        <f t="shared" si="0"/>
        <v>à collecter</v>
      </c>
      <c r="K25" s="269"/>
    </row>
    <row r="26" spans="1:11" ht="38.1" customHeight="1" outlineLevel="1" x14ac:dyDescent="0.25">
      <c r="A26" s="6" t="s">
        <v>179</v>
      </c>
      <c r="B26" s="15" t="s">
        <v>550</v>
      </c>
      <c r="C26" s="128" t="s">
        <v>804</v>
      </c>
      <c r="D26" s="16" t="s">
        <v>692</v>
      </c>
      <c r="E26" s="34" t="s">
        <v>723</v>
      </c>
      <c r="F26" s="16"/>
      <c r="G26" s="17"/>
      <c r="H26" s="17" t="s">
        <v>186</v>
      </c>
      <c r="I26" s="60" t="s">
        <v>916</v>
      </c>
      <c r="J26" s="405" t="str">
        <f t="shared" si="0"/>
        <v>à collecter</v>
      </c>
      <c r="K26" s="269"/>
    </row>
    <row r="27" spans="1:11" ht="38.1" customHeight="1" outlineLevel="1" x14ac:dyDescent="0.25">
      <c r="A27" s="7" t="s">
        <v>179</v>
      </c>
      <c r="B27" s="15" t="s">
        <v>551</v>
      </c>
      <c r="C27" s="128" t="s">
        <v>805</v>
      </c>
      <c r="D27" s="16" t="s">
        <v>693</v>
      </c>
      <c r="E27" s="34" t="s">
        <v>723</v>
      </c>
      <c r="F27" s="16"/>
      <c r="G27" s="17"/>
      <c r="H27" s="17" t="s">
        <v>186</v>
      </c>
      <c r="I27" s="60" t="s">
        <v>916</v>
      </c>
      <c r="J27" s="405" t="str">
        <f t="shared" si="0"/>
        <v>à collecter</v>
      </c>
      <c r="K27" s="269"/>
    </row>
    <row r="28" spans="1:11" ht="38.1" customHeight="1" outlineLevel="1" x14ac:dyDescent="0.25">
      <c r="A28" s="7" t="s">
        <v>179</v>
      </c>
      <c r="B28" s="15" t="s">
        <v>552</v>
      </c>
      <c r="C28" s="128" t="s">
        <v>806</v>
      </c>
      <c r="D28" s="16" t="s">
        <v>694</v>
      </c>
      <c r="E28" s="34" t="s">
        <v>723</v>
      </c>
      <c r="F28" s="16"/>
      <c r="G28" s="17"/>
      <c r="H28" s="17" t="s">
        <v>186</v>
      </c>
      <c r="I28" s="60" t="s">
        <v>916</v>
      </c>
      <c r="J28" s="405" t="str">
        <f t="shared" si="0"/>
        <v>à collecter</v>
      </c>
      <c r="K28" s="269"/>
    </row>
    <row r="29" spans="1:11" ht="38.1" customHeight="1" outlineLevel="1" x14ac:dyDescent="0.25">
      <c r="A29" s="7" t="s">
        <v>179</v>
      </c>
      <c r="B29" s="15" t="s">
        <v>553</v>
      </c>
      <c r="C29" s="128" t="s">
        <v>807</v>
      </c>
      <c r="D29" s="16" t="s">
        <v>695</v>
      </c>
      <c r="E29" s="34" t="s">
        <v>723</v>
      </c>
      <c r="F29" s="16"/>
      <c r="G29" s="17"/>
      <c r="H29" s="17" t="s">
        <v>186</v>
      </c>
      <c r="I29" s="60" t="s">
        <v>916</v>
      </c>
      <c r="J29" s="405" t="str">
        <f t="shared" si="0"/>
        <v>à collecter</v>
      </c>
      <c r="K29" s="269"/>
    </row>
    <row r="30" spans="1:11" ht="38.1" customHeight="1" outlineLevel="1" x14ac:dyDescent="0.25">
      <c r="A30" s="6" t="s">
        <v>179</v>
      </c>
      <c r="B30" s="15" t="s">
        <v>554</v>
      </c>
      <c r="C30" s="128" t="s">
        <v>808</v>
      </c>
      <c r="D30" s="16" t="s">
        <v>696</v>
      </c>
      <c r="E30" s="34" t="s">
        <v>723</v>
      </c>
      <c r="F30" s="16"/>
      <c r="G30" s="17"/>
      <c r="H30" s="17" t="s">
        <v>186</v>
      </c>
      <c r="I30" s="60" t="s">
        <v>916</v>
      </c>
      <c r="J30" s="405" t="str">
        <f t="shared" si="0"/>
        <v>à collecter</v>
      </c>
      <c r="K30" s="269"/>
    </row>
    <row r="31" spans="1:11" ht="38.1" customHeight="1" outlineLevel="1" x14ac:dyDescent="0.25">
      <c r="A31" s="7" t="s">
        <v>179</v>
      </c>
      <c r="B31" s="15" t="s">
        <v>555</v>
      </c>
      <c r="C31" s="128" t="s">
        <v>809</v>
      </c>
      <c r="D31" s="16" t="s">
        <v>697</v>
      </c>
      <c r="E31" s="34" t="s">
        <v>723</v>
      </c>
      <c r="F31" s="16"/>
      <c r="G31" s="17"/>
      <c r="H31" s="17" t="s">
        <v>186</v>
      </c>
      <c r="I31" s="60" t="s">
        <v>916</v>
      </c>
      <c r="J31" s="405" t="str">
        <f t="shared" si="0"/>
        <v>à collecter</v>
      </c>
      <c r="K31" s="269"/>
    </row>
    <row r="32" spans="1:11" ht="38.1" customHeight="1" outlineLevel="1" x14ac:dyDescent="0.25">
      <c r="A32" s="7" t="s">
        <v>179</v>
      </c>
      <c r="B32" s="15" t="s">
        <v>556</v>
      </c>
      <c r="C32" s="128" t="s">
        <v>810</v>
      </c>
      <c r="D32" s="16" t="s">
        <v>698</v>
      </c>
      <c r="E32" s="34" t="s">
        <v>723</v>
      </c>
      <c r="F32" s="16"/>
      <c r="G32" s="17"/>
      <c r="H32" s="17" t="s">
        <v>186</v>
      </c>
      <c r="I32" s="60" t="s">
        <v>916</v>
      </c>
      <c r="J32" s="405" t="str">
        <f t="shared" si="0"/>
        <v>à collecter</v>
      </c>
      <c r="K32" s="269"/>
    </row>
    <row r="33" spans="1:11" ht="38.1" customHeight="1" outlineLevel="1" x14ac:dyDescent="0.25">
      <c r="A33" s="6" t="s">
        <v>179</v>
      </c>
      <c r="B33" s="15" t="s">
        <v>557</v>
      </c>
      <c r="C33" s="128" t="s">
        <v>811</v>
      </c>
      <c r="D33" s="16" t="s">
        <v>699</v>
      </c>
      <c r="E33" s="34" t="s">
        <v>723</v>
      </c>
      <c r="F33" s="16"/>
      <c r="G33" s="17"/>
      <c r="H33" s="17" t="s">
        <v>186</v>
      </c>
      <c r="I33" s="60" t="s">
        <v>916</v>
      </c>
      <c r="J33" s="405" t="str">
        <f t="shared" si="0"/>
        <v>à collecter</v>
      </c>
      <c r="K33" s="269"/>
    </row>
    <row r="34" spans="1:11" ht="38.1" customHeight="1" outlineLevel="1" x14ac:dyDescent="0.25">
      <c r="A34" s="7" t="s">
        <v>179</v>
      </c>
      <c r="B34" s="131" t="s">
        <v>558</v>
      </c>
      <c r="C34" s="128" t="s">
        <v>811</v>
      </c>
      <c r="D34" s="16" t="s">
        <v>672</v>
      </c>
      <c r="E34" s="34" t="s">
        <v>723</v>
      </c>
      <c r="F34" s="16" t="s">
        <v>866</v>
      </c>
      <c r="G34" s="17" t="s">
        <v>523</v>
      </c>
      <c r="H34" s="17" t="s">
        <v>186</v>
      </c>
      <c r="I34" s="60" t="s">
        <v>916</v>
      </c>
      <c r="J34" s="405" t="str">
        <f t="shared" si="0"/>
        <v>à collecter</v>
      </c>
      <c r="K34" s="269"/>
    </row>
    <row r="35" spans="1:11" ht="38.1" customHeight="1" outlineLevel="1" x14ac:dyDescent="0.25">
      <c r="A35" s="7" t="s">
        <v>179</v>
      </c>
      <c r="B35" s="12" t="s">
        <v>559</v>
      </c>
      <c r="C35" s="124" t="s">
        <v>812</v>
      </c>
      <c r="D35" s="92" t="s">
        <v>674</v>
      </c>
      <c r="E35" s="18"/>
      <c r="F35" s="14"/>
      <c r="G35" s="18"/>
      <c r="H35" s="18"/>
      <c r="I35" s="18" t="s">
        <v>916</v>
      </c>
      <c r="J35" s="407" t="str">
        <f>IF(OR("IME"=$B$1,"ITEP"=$B$1,"IEM"=$B$1,"IDA"=$B$1,"EEAP"=$B$1,"IDV"=$B$1,"MAS"=$B$1,"FAM/EAM"=$B$1,"CRP"=$B$1,"EANM"=$B$1,"EHPAD"=$B$1,"ESAT"=$B$1,"SSIAD"=$B$1,"SAMSAH"=$B$1,"SPASAD"=$B$1,"SAVS"=$B$1,"CAMSP"=$B$1,"CMPP"=$B$1,"toutes les données"=$B$1,"IES"=$B$1),"à collecter","non concerné ")</f>
        <v>à collecter</v>
      </c>
      <c r="K35" s="269"/>
    </row>
    <row r="36" spans="1:11" ht="38.1" customHeight="1" outlineLevel="1" x14ac:dyDescent="0.25">
      <c r="A36" s="7" t="s">
        <v>179</v>
      </c>
      <c r="B36" s="15" t="s">
        <v>560</v>
      </c>
      <c r="C36" s="128" t="s">
        <v>812</v>
      </c>
      <c r="D36" s="16" t="s">
        <v>187</v>
      </c>
      <c r="E36" s="34" t="s">
        <v>723</v>
      </c>
      <c r="F36" s="16"/>
      <c r="G36" s="17"/>
      <c r="H36" s="17" t="s">
        <v>186</v>
      </c>
      <c r="I36" s="17" t="s">
        <v>916</v>
      </c>
      <c r="J36" s="405" t="str">
        <f>IF(OR("IME"=$B$1,"ITEP"=$B$1,"IEM"=$B$1,"IDA"=$B$1,"EEAP"=$B$1,"IDV"=$B$1,"MAS"=$B$1,"FAM/EAM"=$B$1,"CRP"=$B$1,"EANM"=$B$1,"EHPAD"=$B$1,"ESAT"=$B$1,"SSIAD"=$B$1,"SAMSAH"=$B$1,"SPASAD"=$B$1,"SAVS"=$B$1,"CAMSP"=$B$1,"CMPP"=$B$1,"toutes les données"=$B$1,"IES"=$B$1),"à collecter","non concerné ")</f>
        <v>à collecter</v>
      </c>
      <c r="K36" s="269"/>
    </row>
    <row r="37" spans="1:11" ht="38.1" customHeight="1" outlineLevel="1" x14ac:dyDescent="0.25">
      <c r="A37" s="7" t="s">
        <v>179</v>
      </c>
      <c r="B37" s="15" t="s">
        <v>561</v>
      </c>
      <c r="C37" s="128" t="s">
        <v>812</v>
      </c>
      <c r="D37" s="16" t="s">
        <v>188</v>
      </c>
      <c r="E37" s="34" t="s">
        <v>723</v>
      </c>
      <c r="F37" s="16"/>
      <c r="G37" s="17"/>
      <c r="H37" s="17" t="s">
        <v>186</v>
      </c>
      <c r="I37" s="17" t="s">
        <v>916</v>
      </c>
      <c r="J37" s="405" t="str">
        <f t="shared" ref="J37:J42" si="1">IF(OR("IME"=$B$1,"ITEP"=$B$1,"IEM"=$B$1,"IDA"=$B$1,"EEAP"=$B$1,"IDV"=$B$1,"MAS"=$B$1,"FAM/EAM"=$B$1,"CRP"=$B$1,"EANM"=$B$1,"EHPAD"=$B$1,"ESAT"=$B$1,"SSIAD"=$B$1,"SAMSAH"=$B$1,"SPASAD"=$B$1,"SAVS"=$B$1,"CAMSP"=$B$1,"CMPP"=$B$1,"toutes les données"=$B$1,"IES"=$B$1),"à collecter","non concerné ")</f>
        <v>à collecter</v>
      </c>
      <c r="K37" s="269"/>
    </row>
    <row r="38" spans="1:11" ht="38.1" customHeight="1" outlineLevel="1" x14ac:dyDescent="0.25">
      <c r="A38" s="6" t="s">
        <v>179</v>
      </c>
      <c r="B38" s="15" t="s">
        <v>562</v>
      </c>
      <c r="C38" s="128" t="s">
        <v>812</v>
      </c>
      <c r="D38" s="16" t="s">
        <v>189</v>
      </c>
      <c r="E38" s="34" t="s">
        <v>723</v>
      </c>
      <c r="F38" s="16"/>
      <c r="G38" s="17"/>
      <c r="H38" s="17" t="s">
        <v>186</v>
      </c>
      <c r="I38" s="17" t="s">
        <v>916</v>
      </c>
      <c r="J38" s="405" t="str">
        <f t="shared" si="1"/>
        <v>à collecter</v>
      </c>
      <c r="K38" s="269"/>
    </row>
    <row r="39" spans="1:11" ht="38.1" customHeight="1" outlineLevel="1" x14ac:dyDescent="0.25">
      <c r="A39" s="7" t="s">
        <v>179</v>
      </c>
      <c r="B39" s="15" t="s">
        <v>563</v>
      </c>
      <c r="C39" s="128" t="s">
        <v>812</v>
      </c>
      <c r="D39" s="16" t="s">
        <v>190</v>
      </c>
      <c r="E39" s="34" t="s">
        <v>723</v>
      </c>
      <c r="F39" s="16"/>
      <c r="G39" s="17"/>
      <c r="H39" s="17" t="s">
        <v>186</v>
      </c>
      <c r="I39" s="17" t="s">
        <v>916</v>
      </c>
      <c r="J39" s="405" t="str">
        <f t="shared" si="1"/>
        <v>à collecter</v>
      </c>
      <c r="K39" s="269"/>
    </row>
    <row r="40" spans="1:11" ht="38.1" customHeight="1" outlineLevel="1" x14ac:dyDescent="0.25">
      <c r="A40" s="7" t="s">
        <v>179</v>
      </c>
      <c r="B40" s="15" t="s">
        <v>564</v>
      </c>
      <c r="C40" s="128" t="s">
        <v>812</v>
      </c>
      <c r="D40" s="16" t="s">
        <v>191</v>
      </c>
      <c r="E40" s="34" t="s">
        <v>723</v>
      </c>
      <c r="F40" s="16"/>
      <c r="G40" s="17"/>
      <c r="H40" s="17" t="s">
        <v>186</v>
      </c>
      <c r="I40" s="17" t="s">
        <v>916</v>
      </c>
      <c r="J40" s="405" t="str">
        <f t="shared" si="1"/>
        <v>à collecter</v>
      </c>
      <c r="K40" s="269"/>
    </row>
    <row r="41" spans="1:11" ht="38.1" customHeight="1" outlineLevel="1" x14ac:dyDescent="0.25">
      <c r="A41" s="6" t="s">
        <v>179</v>
      </c>
      <c r="B41" s="15" t="s">
        <v>565</v>
      </c>
      <c r="C41" s="128" t="s">
        <v>812</v>
      </c>
      <c r="D41" s="16" t="s">
        <v>192</v>
      </c>
      <c r="E41" s="34" t="s">
        <v>723</v>
      </c>
      <c r="F41" s="16"/>
      <c r="G41" s="17"/>
      <c r="H41" s="17" t="s">
        <v>186</v>
      </c>
      <c r="I41" s="17" t="s">
        <v>916</v>
      </c>
      <c r="J41" s="405" t="str">
        <f t="shared" si="1"/>
        <v>à collecter</v>
      </c>
      <c r="K41" s="269"/>
    </row>
    <row r="42" spans="1:11" ht="38.1" customHeight="1" outlineLevel="1" x14ac:dyDescent="0.25">
      <c r="A42" s="7" t="s">
        <v>179</v>
      </c>
      <c r="B42" s="15" t="s">
        <v>566</v>
      </c>
      <c r="C42" s="128" t="s">
        <v>812</v>
      </c>
      <c r="D42" s="16" t="s">
        <v>673</v>
      </c>
      <c r="E42" s="34"/>
      <c r="F42" s="16" t="s">
        <v>527</v>
      </c>
      <c r="G42" s="17"/>
      <c r="H42" s="17" t="s">
        <v>186</v>
      </c>
      <c r="I42" s="17" t="s">
        <v>916</v>
      </c>
      <c r="J42" s="405" t="str">
        <f t="shared" si="1"/>
        <v>à collecter</v>
      </c>
      <c r="K42" s="269"/>
    </row>
    <row r="43" spans="1:11" ht="38.1" customHeight="1" outlineLevel="1" x14ac:dyDescent="0.25">
      <c r="A43" s="7" t="s">
        <v>179</v>
      </c>
      <c r="B43" s="12" t="s">
        <v>567</v>
      </c>
      <c r="C43" s="124" t="s">
        <v>813</v>
      </c>
      <c r="D43" s="13"/>
      <c r="E43" s="18"/>
      <c r="F43" s="14"/>
      <c r="G43" s="18"/>
      <c r="H43" s="18"/>
      <c r="I43" s="55" t="s">
        <v>1065</v>
      </c>
      <c r="J43" s="407" t="str">
        <f t="shared" ref="J43:J80" si="2">IF(OR("IME"=$B$1,"ITEP"=$B$1,"IEM"=$B$1,"IDA"=$B$1,"EEAP"=$B$1,"IDV"=$B$1,"MAS"=$B$1,"FAM/EAM"=$B$1,"CRP"=$B$1,"EANM"=$B$1,"ESAT"=$B$1,"SSIAD"=$B$1,"SESSAD"=$B$1,"SAMSAH"=$B$1,"SPASAD"=$B$1,"SAVS"=$B$1,"CAMSP"=$B$1,"CMPP"=$B$1,"toutes les données"=$B$1,"IES"=$B$1),"à collecter","non concerné ")</f>
        <v>à collecter</v>
      </c>
      <c r="K43" s="269"/>
    </row>
    <row r="44" spans="1:11" ht="38.1" customHeight="1" outlineLevel="1" x14ac:dyDescent="0.25">
      <c r="A44" s="7" t="s">
        <v>179</v>
      </c>
      <c r="B44" s="12" t="s">
        <v>568</v>
      </c>
      <c r="C44" s="125" t="s">
        <v>813</v>
      </c>
      <c r="D44" s="92" t="s">
        <v>193</v>
      </c>
      <c r="E44" s="5"/>
      <c r="F44" s="13"/>
      <c r="G44" s="5"/>
      <c r="H44" s="5"/>
      <c r="I44" s="63" t="s">
        <v>1065</v>
      </c>
      <c r="J44" s="404" t="str">
        <f t="shared" si="2"/>
        <v>à collecter</v>
      </c>
      <c r="K44" s="269"/>
    </row>
    <row r="45" spans="1:11" ht="38.1" customHeight="1" outlineLevel="1" x14ac:dyDescent="0.25">
      <c r="A45" s="6" t="s">
        <v>179</v>
      </c>
      <c r="B45" s="15" t="s">
        <v>569</v>
      </c>
      <c r="C45" s="128" t="s">
        <v>813</v>
      </c>
      <c r="D45" s="16" t="s">
        <v>202</v>
      </c>
      <c r="E45" s="34" t="s">
        <v>723</v>
      </c>
      <c r="F45" s="16"/>
      <c r="G45" s="17"/>
      <c r="H45" s="17" t="s">
        <v>186</v>
      </c>
      <c r="I45" s="60" t="s">
        <v>1065</v>
      </c>
      <c r="J45" s="405" t="str">
        <f t="shared" si="2"/>
        <v>à collecter</v>
      </c>
      <c r="K45" s="269"/>
    </row>
    <row r="46" spans="1:11" ht="38.1" customHeight="1" outlineLevel="1" x14ac:dyDescent="0.25">
      <c r="A46" s="7" t="s">
        <v>179</v>
      </c>
      <c r="B46" s="15" t="s">
        <v>570</v>
      </c>
      <c r="C46" s="128" t="s">
        <v>813</v>
      </c>
      <c r="D46" s="16" t="s">
        <v>203</v>
      </c>
      <c r="E46" s="34" t="s">
        <v>723</v>
      </c>
      <c r="F46" s="16"/>
      <c r="G46" s="17"/>
      <c r="H46" s="17" t="s">
        <v>186</v>
      </c>
      <c r="I46" s="60" t="s">
        <v>1065</v>
      </c>
      <c r="J46" s="405" t="str">
        <f t="shared" si="2"/>
        <v>à collecter</v>
      </c>
      <c r="K46" s="269"/>
    </row>
    <row r="47" spans="1:11" ht="38.1" customHeight="1" outlineLevel="1" x14ac:dyDescent="0.25">
      <c r="A47" s="7" t="s">
        <v>179</v>
      </c>
      <c r="B47" s="12" t="s">
        <v>571</v>
      </c>
      <c r="C47" s="125" t="s">
        <v>813</v>
      </c>
      <c r="D47" s="92" t="s">
        <v>194</v>
      </c>
      <c r="E47" s="5"/>
      <c r="F47" s="13"/>
      <c r="G47" s="5"/>
      <c r="H47" s="5"/>
      <c r="I47" s="63" t="s">
        <v>1065</v>
      </c>
      <c r="J47" s="404" t="str">
        <f t="shared" si="2"/>
        <v>à collecter</v>
      </c>
      <c r="K47" s="269"/>
    </row>
    <row r="48" spans="1:11" ht="38.1" customHeight="1" outlineLevel="1" x14ac:dyDescent="0.25">
      <c r="A48" s="7" t="s">
        <v>179</v>
      </c>
      <c r="B48" s="15" t="s">
        <v>572</v>
      </c>
      <c r="C48" s="128" t="s">
        <v>813</v>
      </c>
      <c r="D48" s="16" t="s">
        <v>204</v>
      </c>
      <c r="E48" s="34" t="s">
        <v>723</v>
      </c>
      <c r="F48" s="16"/>
      <c r="G48" s="17"/>
      <c r="H48" s="17" t="s">
        <v>186</v>
      </c>
      <c r="I48" s="60" t="s">
        <v>1065</v>
      </c>
      <c r="J48" s="405" t="str">
        <f t="shared" si="2"/>
        <v>à collecter</v>
      </c>
      <c r="K48" s="269"/>
    </row>
    <row r="49" spans="1:11" ht="38.1" customHeight="1" outlineLevel="1" x14ac:dyDescent="0.25">
      <c r="A49" s="6" t="s">
        <v>179</v>
      </c>
      <c r="B49" s="15" t="s">
        <v>573</v>
      </c>
      <c r="C49" s="128" t="s">
        <v>813</v>
      </c>
      <c r="D49" s="16" t="s">
        <v>205</v>
      </c>
      <c r="E49" s="34" t="s">
        <v>723</v>
      </c>
      <c r="F49" s="16"/>
      <c r="G49" s="17"/>
      <c r="H49" s="17" t="s">
        <v>186</v>
      </c>
      <c r="I49" s="60" t="s">
        <v>1065</v>
      </c>
      <c r="J49" s="405" t="str">
        <f t="shared" si="2"/>
        <v>à collecter</v>
      </c>
      <c r="K49" s="269"/>
    </row>
    <row r="50" spans="1:11" ht="38.1" customHeight="1" outlineLevel="1" x14ac:dyDescent="0.25">
      <c r="A50" s="7" t="s">
        <v>179</v>
      </c>
      <c r="B50" s="12" t="s">
        <v>574</v>
      </c>
      <c r="C50" s="125" t="s">
        <v>813</v>
      </c>
      <c r="D50" s="92" t="s">
        <v>206</v>
      </c>
      <c r="E50" s="5"/>
      <c r="F50" s="13"/>
      <c r="G50" s="5"/>
      <c r="H50" s="5"/>
      <c r="I50" s="63" t="s">
        <v>1065</v>
      </c>
      <c r="J50" s="404" t="str">
        <f t="shared" si="2"/>
        <v>à collecter</v>
      </c>
      <c r="K50" s="269"/>
    </row>
    <row r="51" spans="1:11" ht="38.1" customHeight="1" outlineLevel="1" x14ac:dyDescent="0.25">
      <c r="A51" s="7" t="s">
        <v>179</v>
      </c>
      <c r="B51" s="15" t="s">
        <v>575</v>
      </c>
      <c r="C51" s="128" t="s">
        <v>813</v>
      </c>
      <c r="D51" s="16" t="s">
        <v>207</v>
      </c>
      <c r="E51" s="34" t="s">
        <v>723</v>
      </c>
      <c r="F51" s="16"/>
      <c r="G51" s="17"/>
      <c r="H51" s="17" t="s">
        <v>186</v>
      </c>
      <c r="I51" s="60" t="s">
        <v>1065</v>
      </c>
      <c r="J51" s="405" t="str">
        <f t="shared" si="2"/>
        <v>à collecter</v>
      </c>
      <c r="K51" s="269"/>
    </row>
    <row r="52" spans="1:11" ht="38.1" customHeight="1" outlineLevel="1" x14ac:dyDescent="0.25">
      <c r="A52" s="6" t="s">
        <v>179</v>
      </c>
      <c r="B52" s="15" t="s">
        <v>576</v>
      </c>
      <c r="C52" s="128" t="s">
        <v>813</v>
      </c>
      <c r="D52" s="16" t="s">
        <v>208</v>
      </c>
      <c r="E52" s="34" t="s">
        <v>723</v>
      </c>
      <c r="F52" s="16"/>
      <c r="G52" s="17"/>
      <c r="H52" s="17" t="s">
        <v>186</v>
      </c>
      <c r="I52" s="60" t="s">
        <v>1066</v>
      </c>
      <c r="J52" s="405" t="str">
        <f t="shared" si="2"/>
        <v>à collecter</v>
      </c>
      <c r="K52" s="269"/>
    </row>
    <row r="53" spans="1:11" ht="38.1" customHeight="1" outlineLevel="1" x14ac:dyDescent="0.25">
      <c r="A53" s="7" t="s">
        <v>179</v>
      </c>
      <c r="B53" s="12" t="s">
        <v>577</v>
      </c>
      <c r="C53" s="125" t="s">
        <v>813</v>
      </c>
      <c r="D53" s="92" t="s">
        <v>195</v>
      </c>
      <c r="E53" s="5"/>
      <c r="F53" s="13"/>
      <c r="G53" s="5"/>
      <c r="H53" s="5"/>
      <c r="I53" s="63" t="s">
        <v>1065</v>
      </c>
      <c r="J53" s="404" t="str">
        <f t="shared" si="2"/>
        <v>à collecter</v>
      </c>
      <c r="K53" s="269"/>
    </row>
    <row r="54" spans="1:11" ht="38.1" customHeight="1" outlineLevel="1" x14ac:dyDescent="0.25">
      <c r="A54" s="7" t="s">
        <v>179</v>
      </c>
      <c r="B54" s="15" t="s">
        <v>578</v>
      </c>
      <c r="C54" s="128" t="s">
        <v>813</v>
      </c>
      <c r="D54" s="16" t="s">
        <v>209</v>
      </c>
      <c r="E54" s="34" t="s">
        <v>723</v>
      </c>
      <c r="F54" s="16"/>
      <c r="G54" s="17"/>
      <c r="H54" s="17" t="s">
        <v>186</v>
      </c>
      <c r="I54" s="60" t="s">
        <v>1065</v>
      </c>
      <c r="J54" s="405" t="str">
        <f t="shared" si="2"/>
        <v>à collecter</v>
      </c>
      <c r="K54" s="269"/>
    </row>
    <row r="55" spans="1:11" ht="38.1" customHeight="1" outlineLevel="1" x14ac:dyDescent="0.25">
      <c r="A55" s="7" t="s">
        <v>179</v>
      </c>
      <c r="B55" s="15" t="s">
        <v>579</v>
      </c>
      <c r="C55" s="128" t="s">
        <v>813</v>
      </c>
      <c r="D55" s="16" t="s">
        <v>210</v>
      </c>
      <c r="E55" s="34" t="s">
        <v>723</v>
      </c>
      <c r="F55" s="16"/>
      <c r="G55" s="17"/>
      <c r="H55" s="17" t="s">
        <v>186</v>
      </c>
      <c r="I55" s="60" t="s">
        <v>1065</v>
      </c>
      <c r="J55" s="405" t="str">
        <f t="shared" si="2"/>
        <v>à collecter</v>
      </c>
      <c r="K55" s="269"/>
    </row>
    <row r="56" spans="1:11" ht="38.1" customHeight="1" outlineLevel="1" x14ac:dyDescent="0.25">
      <c r="A56" s="6" t="s">
        <v>179</v>
      </c>
      <c r="B56" s="12" t="s">
        <v>580</v>
      </c>
      <c r="C56" s="125" t="s">
        <v>813</v>
      </c>
      <c r="D56" s="92" t="s">
        <v>196</v>
      </c>
      <c r="E56" s="5"/>
      <c r="F56" s="13"/>
      <c r="G56" s="5"/>
      <c r="H56" s="5"/>
      <c r="I56" s="63" t="s">
        <v>1065</v>
      </c>
      <c r="J56" s="404" t="str">
        <f t="shared" si="2"/>
        <v>à collecter</v>
      </c>
      <c r="K56" s="269"/>
    </row>
    <row r="57" spans="1:11" ht="38.1" customHeight="1" outlineLevel="1" x14ac:dyDescent="0.25">
      <c r="A57" s="7" t="s">
        <v>179</v>
      </c>
      <c r="B57" s="15" t="s">
        <v>581</v>
      </c>
      <c r="C57" s="128" t="s">
        <v>813</v>
      </c>
      <c r="D57" s="16" t="s">
        <v>211</v>
      </c>
      <c r="E57" s="34" t="s">
        <v>723</v>
      </c>
      <c r="F57" s="16"/>
      <c r="G57" s="17"/>
      <c r="H57" s="17" t="s">
        <v>186</v>
      </c>
      <c r="I57" s="60" t="s">
        <v>1065</v>
      </c>
      <c r="J57" s="405" t="str">
        <f t="shared" si="2"/>
        <v>à collecter</v>
      </c>
      <c r="K57" s="269"/>
    </row>
    <row r="58" spans="1:11" ht="38.1" customHeight="1" outlineLevel="1" x14ac:dyDescent="0.25">
      <c r="A58" s="7" t="s">
        <v>179</v>
      </c>
      <c r="B58" s="15" t="s">
        <v>582</v>
      </c>
      <c r="C58" s="128" t="s">
        <v>813</v>
      </c>
      <c r="D58" s="16" t="s">
        <v>212</v>
      </c>
      <c r="E58" s="34" t="s">
        <v>723</v>
      </c>
      <c r="F58" s="16"/>
      <c r="G58" s="17"/>
      <c r="H58" s="17" t="s">
        <v>186</v>
      </c>
      <c r="I58" s="60" t="s">
        <v>1065</v>
      </c>
      <c r="J58" s="405" t="str">
        <f t="shared" si="2"/>
        <v>à collecter</v>
      </c>
      <c r="K58" s="269"/>
    </row>
    <row r="59" spans="1:11" ht="38.1" customHeight="1" outlineLevel="1" x14ac:dyDescent="0.25">
      <c r="A59" s="6" t="s">
        <v>179</v>
      </c>
      <c r="B59" s="12" t="s">
        <v>583</v>
      </c>
      <c r="C59" s="125" t="s">
        <v>813</v>
      </c>
      <c r="D59" s="92" t="s">
        <v>213</v>
      </c>
      <c r="E59" s="5"/>
      <c r="F59" s="13"/>
      <c r="G59" s="5"/>
      <c r="H59" s="5"/>
      <c r="I59" s="63" t="s">
        <v>1066</v>
      </c>
      <c r="J59" s="404" t="str">
        <f t="shared" si="2"/>
        <v>à collecter</v>
      </c>
      <c r="K59" s="269"/>
    </row>
    <row r="60" spans="1:11" ht="38.1" customHeight="1" outlineLevel="1" x14ac:dyDescent="0.25">
      <c r="A60" s="7" t="s">
        <v>179</v>
      </c>
      <c r="B60" s="15" t="s">
        <v>584</v>
      </c>
      <c r="C60" s="128" t="s">
        <v>813</v>
      </c>
      <c r="D60" s="16" t="s">
        <v>214</v>
      </c>
      <c r="E60" s="34" t="s">
        <v>723</v>
      </c>
      <c r="F60" s="16"/>
      <c r="G60" s="17"/>
      <c r="H60" s="17" t="s">
        <v>186</v>
      </c>
      <c r="I60" s="60" t="s">
        <v>1066</v>
      </c>
      <c r="J60" s="405" t="str">
        <f t="shared" si="2"/>
        <v>à collecter</v>
      </c>
      <c r="K60" s="269"/>
    </row>
    <row r="61" spans="1:11" ht="38.1" customHeight="1" outlineLevel="1" x14ac:dyDescent="0.25">
      <c r="A61" s="7" t="s">
        <v>179</v>
      </c>
      <c r="B61" s="15" t="s">
        <v>585</v>
      </c>
      <c r="C61" s="128" t="s">
        <v>813</v>
      </c>
      <c r="D61" s="16" t="s">
        <v>215</v>
      </c>
      <c r="E61" s="34" t="s">
        <v>723</v>
      </c>
      <c r="F61" s="16"/>
      <c r="G61" s="17"/>
      <c r="H61" s="17" t="s">
        <v>186</v>
      </c>
      <c r="I61" s="60" t="s">
        <v>1065</v>
      </c>
      <c r="J61" s="405" t="str">
        <f t="shared" si="2"/>
        <v>à collecter</v>
      </c>
      <c r="K61" s="269"/>
    </row>
    <row r="62" spans="1:11" ht="38.1" customHeight="1" outlineLevel="1" x14ac:dyDescent="0.25">
      <c r="A62" s="7" t="s">
        <v>179</v>
      </c>
      <c r="B62" s="12" t="s">
        <v>586</v>
      </c>
      <c r="C62" s="125" t="s">
        <v>813</v>
      </c>
      <c r="D62" s="92" t="s">
        <v>197</v>
      </c>
      <c r="E62" s="5"/>
      <c r="F62" s="13"/>
      <c r="G62" s="5"/>
      <c r="H62" s="5"/>
      <c r="I62" s="63" t="s">
        <v>1065</v>
      </c>
      <c r="J62" s="404" t="str">
        <f t="shared" si="2"/>
        <v>à collecter</v>
      </c>
      <c r="K62" s="269"/>
    </row>
    <row r="63" spans="1:11" ht="38.1" customHeight="1" outlineLevel="1" x14ac:dyDescent="0.25">
      <c r="A63" s="6" t="s">
        <v>179</v>
      </c>
      <c r="B63" s="15" t="s">
        <v>587</v>
      </c>
      <c r="C63" s="128" t="s">
        <v>813</v>
      </c>
      <c r="D63" s="16" t="s">
        <v>216</v>
      </c>
      <c r="E63" s="34" t="s">
        <v>723</v>
      </c>
      <c r="F63" s="16"/>
      <c r="G63" s="17"/>
      <c r="H63" s="17" t="s">
        <v>186</v>
      </c>
      <c r="I63" s="60" t="s">
        <v>1066</v>
      </c>
      <c r="J63" s="405" t="str">
        <f t="shared" si="2"/>
        <v>à collecter</v>
      </c>
      <c r="K63" s="269"/>
    </row>
    <row r="64" spans="1:11" ht="38.1" customHeight="1" outlineLevel="1" x14ac:dyDescent="0.25">
      <c r="A64" s="7" t="s">
        <v>179</v>
      </c>
      <c r="B64" s="15" t="s">
        <v>588</v>
      </c>
      <c r="C64" s="128" t="s">
        <v>813</v>
      </c>
      <c r="D64" s="16" t="s">
        <v>217</v>
      </c>
      <c r="E64" s="34" t="s">
        <v>723</v>
      </c>
      <c r="F64" s="16"/>
      <c r="G64" s="17"/>
      <c r="H64" s="17" t="s">
        <v>186</v>
      </c>
      <c r="I64" s="60" t="s">
        <v>1065</v>
      </c>
      <c r="J64" s="405" t="str">
        <f t="shared" si="2"/>
        <v>à collecter</v>
      </c>
      <c r="K64" s="269"/>
    </row>
    <row r="65" spans="1:11" ht="38.1" customHeight="1" outlineLevel="1" x14ac:dyDescent="0.25">
      <c r="A65" s="7" t="s">
        <v>179</v>
      </c>
      <c r="B65" s="12" t="s">
        <v>589</v>
      </c>
      <c r="C65" s="125" t="s">
        <v>813</v>
      </c>
      <c r="D65" s="92" t="s">
        <v>700</v>
      </c>
      <c r="E65" s="5"/>
      <c r="F65" s="13"/>
      <c r="G65" s="5"/>
      <c r="H65" s="5"/>
      <c r="I65" s="63" t="s">
        <v>1065</v>
      </c>
      <c r="J65" s="404" t="str">
        <f t="shared" si="2"/>
        <v>à collecter</v>
      </c>
      <c r="K65" s="269"/>
    </row>
    <row r="66" spans="1:11" ht="38.1" customHeight="1" outlineLevel="1" x14ac:dyDescent="0.25">
      <c r="A66" s="6" t="s">
        <v>179</v>
      </c>
      <c r="B66" s="15" t="s">
        <v>590</v>
      </c>
      <c r="C66" s="128" t="s">
        <v>813</v>
      </c>
      <c r="D66" s="16" t="s">
        <v>701</v>
      </c>
      <c r="E66" s="34" t="s">
        <v>723</v>
      </c>
      <c r="F66" s="16"/>
      <c r="G66" s="17"/>
      <c r="H66" s="17" t="s">
        <v>186</v>
      </c>
      <c r="I66" s="60" t="s">
        <v>1067</v>
      </c>
      <c r="J66" s="405" t="str">
        <f t="shared" si="2"/>
        <v>à collecter</v>
      </c>
      <c r="K66" s="269"/>
    </row>
    <row r="67" spans="1:11" ht="38.1" customHeight="1" outlineLevel="1" x14ac:dyDescent="0.25">
      <c r="A67" s="7" t="s">
        <v>179</v>
      </c>
      <c r="B67" s="15" t="s">
        <v>591</v>
      </c>
      <c r="C67" s="128" t="s">
        <v>813</v>
      </c>
      <c r="D67" s="16" t="s">
        <v>702</v>
      </c>
      <c r="E67" s="34" t="s">
        <v>723</v>
      </c>
      <c r="F67" s="16"/>
      <c r="G67" s="17"/>
      <c r="H67" s="17" t="s">
        <v>186</v>
      </c>
      <c r="I67" s="60" t="s">
        <v>1065</v>
      </c>
      <c r="J67" s="405" t="str">
        <f t="shared" si="2"/>
        <v>à collecter</v>
      </c>
      <c r="K67" s="269"/>
    </row>
    <row r="68" spans="1:11" ht="38.1" customHeight="1" outlineLevel="1" x14ac:dyDescent="0.25">
      <c r="A68" s="7" t="s">
        <v>179</v>
      </c>
      <c r="B68" s="12" t="s">
        <v>592</v>
      </c>
      <c r="C68" s="125" t="s">
        <v>813</v>
      </c>
      <c r="D68" s="92" t="s">
        <v>198</v>
      </c>
      <c r="E68" s="5"/>
      <c r="F68" s="13"/>
      <c r="G68" s="5"/>
      <c r="H68" s="5"/>
      <c r="I68" s="63" t="s">
        <v>1065</v>
      </c>
      <c r="J68" s="404" t="str">
        <f t="shared" si="2"/>
        <v>à collecter</v>
      </c>
      <c r="K68" s="269"/>
    </row>
    <row r="69" spans="1:11" ht="38.1" customHeight="1" outlineLevel="1" x14ac:dyDescent="0.25">
      <c r="A69" s="7" t="s">
        <v>179</v>
      </c>
      <c r="B69" s="15" t="s">
        <v>593</v>
      </c>
      <c r="C69" s="128" t="s">
        <v>813</v>
      </c>
      <c r="D69" s="16" t="s">
        <v>218</v>
      </c>
      <c r="E69" s="34" t="s">
        <v>723</v>
      </c>
      <c r="F69" s="16"/>
      <c r="G69" s="17"/>
      <c r="H69" s="17" t="s">
        <v>186</v>
      </c>
      <c r="I69" s="60" t="s">
        <v>1065</v>
      </c>
      <c r="J69" s="405" t="str">
        <f t="shared" si="2"/>
        <v>à collecter</v>
      </c>
      <c r="K69" s="269"/>
    </row>
    <row r="70" spans="1:11" ht="38.1" customHeight="1" outlineLevel="1" x14ac:dyDescent="0.25">
      <c r="A70" s="6" t="s">
        <v>179</v>
      </c>
      <c r="B70" s="15" t="s">
        <v>594</v>
      </c>
      <c r="C70" s="128" t="s">
        <v>813</v>
      </c>
      <c r="D70" s="16" t="s">
        <v>219</v>
      </c>
      <c r="E70" s="34" t="s">
        <v>723</v>
      </c>
      <c r="F70" s="16"/>
      <c r="G70" s="17"/>
      <c r="H70" s="17" t="s">
        <v>186</v>
      </c>
      <c r="I70" s="60" t="s">
        <v>1065</v>
      </c>
      <c r="J70" s="405" t="str">
        <f t="shared" si="2"/>
        <v>à collecter</v>
      </c>
      <c r="K70" s="269"/>
    </row>
    <row r="71" spans="1:11" ht="38.1" customHeight="1" outlineLevel="1" x14ac:dyDescent="0.25">
      <c r="A71" s="7" t="s">
        <v>179</v>
      </c>
      <c r="B71" s="12" t="s">
        <v>595</v>
      </c>
      <c r="C71" s="125" t="s">
        <v>813</v>
      </c>
      <c r="D71" s="92" t="s">
        <v>199</v>
      </c>
      <c r="E71" s="5"/>
      <c r="F71" s="13"/>
      <c r="G71" s="5"/>
      <c r="H71" s="5"/>
      <c r="I71" s="63" t="s">
        <v>1068</v>
      </c>
      <c r="J71" s="404" t="str">
        <f t="shared" si="2"/>
        <v>à collecter</v>
      </c>
      <c r="K71" s="269"/>
    </row>
    <row r="72" spans="1:11" ht="38.1" customHeight="1" outlineLevel="1" x14ac:dyDescent="0.25">
      <c r="A72" s="7" t="s">
        <v>179</v>
      </c>
      <c r="B72" s="15" t="s">
        <v>596</v>
      </c>
      <c r="C72" s="128" t="s">
        <v>813</v>
      </c>
      <c r="D72" s="16" t="s">
        <v>220</v>
      </c>
      <c r="E72" s="34" t="s">
        <v>723</v>
      </c>
      <c r="F72" s="16"/>
      <c r="G72" s="17"/>
      <c r="H72" s="17" t="s">
        <v>186</v>
      </c>
      <c r="I72" s="60" t="s">
        <v>1065</v>
      </c>
      <c r="J72" s="405" t="str">
        <f t="shared" si="2"/>
        <v>à collecter</v>
      </c>
      <c r="K72" s="269"/>
    </row>
    <row r="73" spans="1:11" ht="38.1" customHeight="1" outlineLevel="1" x14ac:dyDescent="0.25">
      <c r="A73" s="6" t="s">
        <v>179</v>
      </c>
      <c r="B73" s="12" t="s">
        <v>597</v>
      </c>
      <c r="C73" s="125" t="s">
        <v>813</v>
      </c>
      <c r="D73" s="92" t="s">
        <v>1003</v>
      </c>
      <c r="E73" s="5"/>
      <c r="F73" s="13"/>
      <c r="G73" s="5"/>
      <c r="H73" s="5"/>
      <c r="I73" s="63" t="s">
        <v>1065</v>
      </c>
      <c r="J73" s="404" t="str">
        <f t="shared" si="2"/>
        <v>à collecter</v>
      </c>
      <c r="K73" s="269"/>
    </row>
    <row r="74" spans="1:11" ht="38.1" customHeight="1" outlineLevel="1" x14ac:dyDescent="0.25">
      <c r="A74" s="7" t="s">
        <v>179</v>
      </c>
      <c r="B74" s="15" t="s">
        <v>598</v>
      </c>
      <c r="C74" s="128" t="s">
        <v>813</v>
      </c>
      <c r="D74" s="16" t="s">
        <v>1004</v>
      </c>
      <c r="E74" s="34" t="s">
        <v>723</v>
      </c>
      <c r="F74" s="16"/>
      <c r="G74" s="17"/>
      <c r="H74" s="17" t="s">
        <v>186</v>
      </c>
      <c r="I74" s="60" t="s">
        <v>1065</v>
      </c>
      <c r="J74" s="405" t="str">
        <f t="shared" si="2"/>
        <v>à collecter</v>
      </c>
      <c r="K74" s="269"/>
    </row>
    <row r="75" spans="1:11" ht="38.1" customHeight="1" outlineLevel="1" x14ac:dyDescent="0.25">
      <c r="A75" s="7" t="s">
        <v>179</v>
      </c>
      <c r="B75" s="15" t="s">
        <v>599</v>
      </c>
      <c r="C75" s="128" t="s">
        <v>813</v>
      </c>
      <c r="D75" s="16" t="s">
        <v>1005</v>
      </c>
      <c r="E75" s="34" t="s">
        <v>723</v>
      </c>
      <c r="F75" s="16"/>
      <c r="G75" s="17"/>
      <c r="H75" s="17" t="s">
        <v>186</v>
      </c>
      <c r="I75" s="60" t="s">
        <v>1065</v>
      </c>
      <c r="J75" s="405" t="str">
        <f t="shared" si="2"/>
        <v>à collecter</v>
      </c>
      <c r="K75" s="269"/>
    </row>
    <row r="76" spans="1:11" ht="38.1" customHeight="1" outlineLevel="1" x14ac:dyDescent="0.25">
      <c r="A76" s="7" t="s">
        <v>179</v>
      </c>
      <c r="B76" s="12" t="s">
        <v>600</v>
      </c>
      <c r="C76" s="125" t="s">
        <v>813</v>
      </c>
      <c r="D76" s="92" t="s">
        <v>200</v>
      </c>
      <c r="E76" s="5"/>
      <c r="F76" s="13"/>
      <c r="G76" s="5"/>
      <c r="H76" s="5"/>
      <c r="I76" s="63" t="s">
        <v>1065</v>
      </c>
      <c r="J76" s="404" t="str">
        <f t="shared" si="2"/>
        <v>à collecter</v>
      </c>
      <c r="K76" s="269"/>
    </row>
    <row r="77" spans="1:11" ht="38.1" customHeight="1" outlineLevel="1" x14ac:dyDescent="0.25">
      <c r="A77" s="6" t="s">
        <v>179</v>
      </c>
      <c r="B77" s="15" t="s">
        <v>601</v>
      </c>
      <c r="C77" s="128" t="s">
        <v>813</v>
      </c>
      <c r="D77" s="16" t="s">
        <v>221</v>
      </c>
      <c r="E77" s="34" t="s">
        <v>723</v>
      </c>
      <c r="F77" s="16"/>
      <c r="G77" s="17"/>
      <c r="H77" s="17" t="s">
        <v>186</v>
      </c>
      <c r="I77" s="60" t="s">
        <v>1066</v>
      </c>
      <c r="J77" s="405" t="str">
        <f t="shared" si="2"/>
        <v>à collecter</v>
      </c>
      <c r="K77" s="269"/>
    </row>
    <row r="78" spans="1:11" ht="38.1" customHeight="1" outlineLevel="1" x14ac:dyDescent="0.25">
      <c r="A78" s="7" t="s">
        <v>179</v>
      </c>
      <c r="B78" s="12" t="s">
        <v>602</v>
      </c>
      <c r="C78" s="125" t="s">
        <v>813</v>
      </c>
      <c r="D78" s="92" t="s">
        <v>201</v>
      </c>
      <c r="E78" s="5"/>
      <c r="F78" s="13"/>
      <c r="G78" s="5"/>
      <c r="H78" s="5"/>
      <c r="I78" s="63" t="s">
        <v>1065</v>
      </c>
      <c r="J78" s="404" t="str">
        <f t="shared" si="2"/>
        <v>à collecter</v>
      </c>
      <c r="K78" s="269"/>
    </row>
    <row r="79" spans="1:11" ht="38.1" customHeight="1" outlineLevel="1" x14ac:dyDescent="0.25">
      <c r="A79" s="7" t="s">
        <v>179</v>
      </c>
      <c r="B79" s="15" t="s">
        <v>603</v>
      </c>
      <c r="C79" s="128" t="s">
        <v>813</v>
      </c>
      <c r="D79" s="16" t="s">
        <v>222</v>
      </c>
      <c r="E79" s="34" t="s">
        <v>723</v>
      </c>
      <c r="F79" s="16"/>
      <c r="G79" s="17"/>
      <c r="H79" s="17" t="s">
        <v>186</v>
      </c>
      <c r="I79" s="60" t="s">
        <v>1066</v>
      </c>
      <c r="J79" s="405" t="str">
        <f t="shared" si="2"/>
        <v>à collecter</v>
      </c>
      <c r="K79" s="269"/>
    </row>
    <row r="80" spans="1:11" ht="38.1" customHeight="1" outlineLevel="1" x14ac:dyDescent="0.25">
      <c r="A80" s="6" t="s">
        <v>179</v>
      </c>
      <c r="B80" s="15" t="s">
        <v>604</v>
      </c>
      <c r="C80" s="128" t="s">
        <v>813</v>
      </c>
      <c r="D80" s="16" t="s">
        <v>223</v>
      </c>
      <c r="E80" s="34" t="s">
        <v>723</v>
      </c>
      <c r="F80" s="16"/>
      <c r="G80" s="17"/>
      <c r="H80" s="17" t="s">
        <v>186</v>
      </c>
      <c r="I80" s="60" t="s">
        <v>1065</v>
      </c>
      <c r="J80" s="405" t="str">
        <f t="shared" si="2"/>
        <v>à collecter</v>
      </c>
      <c r="K80" s="269"/>
    </row>
    <row r="81" spans="1:11" ht="38.1" customHeight="1" outlineLevel="1" x14ac:dyDescent="0.25">
      <c r="A81" s="7" t="s">
        <v>179</v>
      </c>
      <c r="B81" s="576" t="s">
        <v>605</v>
      </c>
      <c r="C81" s="577" t="s">
        <v>813</v>
      </c>
      <c r="D81" s="578" t="s">
        <v>672</v>
      </c>
      <c r="E81" s="579"/>
      <c r="F81" s="578" t="s">
        <v>864</v>
      </c>
      <c r="G81" s="579"/>
      <c r="H81" s="579" t="s">
        <v>186</v>
      </c>
      <c r="I81" s="580" t="s">
        <v>916</v>
      </c>
      <c r="J81" s="581" t="str">
        <f t="shared" ref="J81:J95" si="3">IF(OR("IME"=$B$1,"ITEP"=$B$1,"IEM"=$B$1,"IDA"=$B$1,"EEAP"=$B$1,"IDV"=$B$1,"MAS"=$B$1,"FAM/EAM"=$B$1,"CRP"=$B$1,"EANM"=$B$1,"EHPAD"=$B$1,"ESAT"=$B$1,"SSIAD"=$B$1,"SESSAD"=$B$1,"SAMSAH"=$B$1,"SPASAD"=$B$1,"SAVS"=$B$1,"CAMSP"=$B$1,"CMPP"=$B$1,"toutes les données"=$B$1,"IES"=$B$1),"à collecter","non concerné ")</f>
        <v>à collecter</v>
      </c>
      <c r="K81" s="269"/>
    </row>
    <row r="82" spans="1:11" ht="38.1" customHeight="1" outlineLevel="1" x14ac:dyDescent="0.25">
      <c r="A82" s="7" t="s">
        <v>179</v>
      </c>
      <c r="B82" s="12" t="s">
        <v>606</v>
      </c>
      <c r="C82" s="124" t="s">
        <v>814</v>
      </c>
      <c r="D82" s="13"/>
      <c r="E82" s="18"/>
      <c r="F82" s="14"/>
      <c r="G82" s="18" t="s">
        <v>186</v>
      </c>
      <c r="H82" s="18"/>
      <c r="I82" s="55" t="s">
        <v>916</v>
      </c>
      <c r="J82" s="407" t="str">
        <f t="shared" si="3"/>
        <v>à collecter</v>
      </c>
      <c r="K82" s="269"/>
    </row>
    <row r="83" spans="1:11" ht="65.099999999999994" customHeight="1" outlineLevel="1" x14ac:dyDescent="0.25">
      <c r="A83" s="7" t="s">
        <v>179</v>
      </c>
      <c r="B83" s="15" t="s">
        <v>607</v>
      </c>
      <c r="C83" s="128" t="s">
        <v>814</v>
      </c>
      <c r="D83" s="16" t="s">
        <v>703</v>
      </c>
      <c r="E83" s="34" t="s">
        <v>723</v>
      </c>
      <c r="F83" s="16"/>
      <c r="G83" s="17"/>
      <c r="H83" s="17" t="s">
        <v>186</v>
      </c>
      <c r="I83" s="60" t="s">
        <v>916</v>
      </c>
      <c r="J83" s="405" t="str">
        <f t="shared" si="3"/>
        <v>à collecter</v>
      </c>
      <c r="K83" s="269"/>
    </row>
    <row r="84" spans="1:11" ht="38.1" customHeight="1" outlineLevel="1" x14ac:dyDescent="0.25">
      <c r="A84" s="6" t="s">
        <v>179</v>
      </c>
      <c r="B84" s="131" t="s">
        <v>608</v>
      </c>
      <c r="C84" s="128" t="s">
        <v>814</v>
      </c>
      <c r="D84" s="16" t="s">
        <v>704</v>
      </c>
      <c r="E84" s="34" t="s">
        <v>723</v>
      </c>
      <c r="F84" s="16" t="s">
        <v>865</v>
      </c>
      <c r="G84" s="17"/>
      <c r="H84" s="17" t="s">
        <v>186</v>
      </c>
      <c r="I84" s="60" t="s">
        <v>916</v>
      </c>
      <c r="J84" s="405" t="str">
        <f t="shared" si="3"/>
        <v>à collecter</v>
      </c>
      <c r="K84" s="269"/>
    </row>
    <row r="85" spans="1:11" ht="50.1" customHeight="1" outlineLevel="1" x14ac:dyDescent="0.25">
      <c r="A85" s="7" t="s">
        <v>179</v>
      </c>
      <c r="B85" s="118" t="s">
        <v>609</v>
      </c>
      <c r="C85" s="124" t="s">
        <v>911</v>
      </c>
      <c r="D85" s="13"/>
      <c r="E85" s="18"/>
      <c r="F85" s="14"/>
      <c r="G85" s="18" t="s">
        <v>182</v>
      </c>
      <c r="H85" s="18"/>
      <c r="I85" s="55" t="s">
        <v>916</v>
      </c>
      <c r="J85" s="407" t="str">
        <f t="shared" si="3"/>
        <v>à collecter</v>
      </c>
      <c r="K85" s="269"/>
    </row>
    <row r="86" spans="1:11" ht="38.1" customHeight="1" outlineLevel="1" x14ac:dyDescent="0.25">
      <c r="A86" s="6" t="s">
        <v>179</v>
      </c>
      <c r="B86" s="15" t="s">
        <v>610</v>
      </c>
      <c r="C86" s="128" t="s">
        <v>911</v>
      </c>
      <c r="D86" s="16" t="s">
        <v>224</v>
      </c>
      <c r="E86" s="34" t="s">
        <v>723</v>
      </c>
      <c r="F86" s="16"/>
      <c r="G86" s="17"/>
      <c r="H86" s="17" t="s">
        <v>186</v>
      </c>
      <c r="I86" s="60" t="s">
        <v>916</v>
      </c>
      <c r="J86" s="405" t="str">
        <f t="shared" si="3"/>
        <v>à collecter</v>
      </c>
      <c r="K86" s="269"/>
    </row>
    <row r="87" spans="1:11" ht="38.1" customHeight="1" outlineLevel="1" x14ac:dyDescent="0.25">
      <c r="A87" s="7" t="s">
        <v>179</v>
      </c>
      <c r="B87" s="15" t="s">
        <v>611</v>
      </c>
      <c r="C87" s="128" t="s">
        <v>911</v>
      </c>
      <c r="D87" s="16" t="s">
        <v>225</v>
      </c>
      <c r="E87" s="34" t="s">
        <v>723</v>
      </c>
      <c r="F87" s="16"/>
      <c r="G87" s="17"/>
      <c r="H87" s="17" t="s">
        <v>186</v>
      </c>
      <c r="I87" s="60" t="s">
        <v>916</v>
      </c>
      <c r="J87" s="405" t="str">
        <f t="shared" si="3"/>
        <v>à collecter</v>
      </c>
      <c r="K87" s="269"/>
    </row>
    <row r="88" spans="1:11" ht="38.1" customHeight="1" outlineLevel="1" x14ac:dyDescent="0.25">
      <c r="A88" s="7" t="s">
        <v>179</v>
      </c>
      <c r="B88" s="15" t="s">
        <v>612</v>
      </c>
      <c r="C88" s="128" t="s">
        <v>911</v>
      </c>
      <c r="D88" s="16" t="s">
        <v>226</v>
      </c>
      <c r="E88" s="34" t="s">
        <v>723</v>
      </c>
      <c r="F88" s="16"/>
      <c r="G88" s="17"/>
      <c r="H88" s="17" t="s">
        <v>186</v>
      </c>
      <c r="I88" s="60" t="s">
        <v>916</v>
      </c>
      <c r="J88" s="405" t="str">
        <f t="shared" si="3"/>
        <v>à collecter</v>
      </c>
      <c r="K88" s="269"/>
    </row>
    <row r="89" spans="1:11" ht="38.1" customHeight="1" outlineLevel="1" x14ac:dyDescent="0.25">
      <c r="A89" s="7" t="s">
        <v>179</v>
      </c>
      <c r="B89" s="15" t="s">
        <v>613</v>
      </c>
      <c r="C89" s="128" t="s">
        <v>911</v>
      </c>
      <c r="D89" s="16" t="s">
        <v>227</v>
      </c>
      <c r="E89" s="34" t="s">
        <v>723</v>
      </c>
      <c r="F89" s="16"/>
      <c r="G89" s="17"/>
      <c r="H89" s="17" t="s">
        <v>186</v>
      </c>
      <c r="I89" s="60" t="s">
        <v>916</v>
      </c>
      <c r="J89" s="405" t="str">
        <f t="shared" si="3"/>
        <v>à collecter</v>
      </c>
      <c r="K89" s="269"/>
    </row>
    <row r="90" spans="1:11" ht="38.1" customHeight="1" outlineLevel="1" x14ac:dyDescent="0.25">
      <c r="A90" s="6" t="s">
        <v>179</v>
      </c>
      <c r="B90" s="15" t="s">
        <v>614</v>
      </c>
      <c r="C90" s="128" t="s">
        <v>911</v>
      </c>
      <c r="D90" s="16" t="s">
        <v>228</v>
      </c>
      <c r="E90" s="34" t="s">
        <v>723</v>
      </c>
      <c r="F90" s="16"/>
      <c r="G90" s="17"/>
      <c r="H90" s="17" t="s">
        <v>186</v>
      </c>
      <c r="I90" s="60" t="s">
        <v>916</v>
      </c>
      <c r="J90" s="405" t="str">
        <f t="shared" si="3"/>
        <v>à collecter</v>
      </c>
      <c r="K90" s="269"/>
    </row>
    <row r="91" spans="1:11" ht="38.1" customHeight="1" outlineLevel="1" x14ac:dyDescent="0.25">
      <c r="A91" s="7" t="s">
        <v>179</v>
      </c>
      <c r="B91" s="15" t="s">
        <v>401</v>
      </c>
      <c r="C91" s="128" t="s">
        <v>911</v>
      </c>
      <c r="D91" s="16" t="s">
        <v>229</v>
      </c>
      <c r="E91" s="34" t="s">
        <v>723</v>
      </c>
      <c r="F91" s="16"/>
      <c r="G91" s="17"/>
      <c r="H91" s="17" t="s">
        <v>186</v>
      </c>
      <c r="I91" s="60" t="s">
        <v>916</v>
      </c>
      <c r="J91" s="405" t="str">
        <f t="shared" si="3"/>
        <v>à collecter</v>
      </c>
      <c r="K91" s="269"/>
    </row>
    <row r="92" spans="1:11" ht="38.1" customHeight="1" outlineLevel="1" x14ac:dyDescent="0.25">
      <c r="A92" s="7" t="s">
        <v>179</v>
      </c>
      <c r="B92" s="15" t="s">
        <v>402</v>
      </c>
      <c r="C92" s="128" t="s">
        <v>911</v>
      </c>
      <c r="D92" s="16" t="s">
        <v>231</v>
      </c>
      <c r="E92" s="34" t="s">
        <v>723</v>
      </c>
      <c r="F92" s="16"/>
      <c r="G92" s="17"/>
      <c r="H92" s="17" t="s">
        <v>186</v>
      </c>
      <c r="I92" s="60" t="s">
        <v>916</v>
      </c>
      <c r="J92" s="405" t="str">
        <f t="shared" si="3"/>
        <v>à collecter</v>
      </c>
      <c r="K92" s="269"/>
    </row>
    <row r="93" spans="1:11" ht="38.1" customHeight="1" outlineLevel="1" x14ac:dyDescent="0.25">
      <c r="A93" s="6" t="s">
        <v>179</v>
      </c>
      <c r="B93" s="15" t="s">
        <v>615</v>
      </c>
      <c r="C93" s="128" t="s">
        <v>911</v>
      </c>
      <c r="D93" s="16" t="s">
        <v>232</v>
      </c>
      <c r="E93" s="34" t="s">
        <v>723</v>
      </c>
      <c r="F93" s="16"/>
      <c r="G93" s="17"/>
      <c r="H93" s="17" t="s">
        <v>186</v>
      </c>
      <c r="I93" s="60" t="s">
        <v>916</v>
      </c>
      <c r="J93" s="405" t="str">
        <f t="shared" si="3"/>
        <v>à collecter</v>
      </c>
      <c r="K93" s="269"/>
    </row>
    <row r="94" spans="1:11" ht="38.1" customHeight="1" outlineLevel="1" x14ac:dyDescent="0.25">
      <c r="A94" s="7" t="s">
        <v>179</v>
      </c>
      <c r="B94" s="15" t="s">
        <v>616</v>
      </c>
      <c r="C94" s="128" t="s">
        <v>911</v>
      </c>
      <c r="D94" s="16" t="s">
        <v>230</v>
      </c>
      <c r="E94" s="34" t="s">
        <v>723</v>
      </c>
      <c r="F94" s="16" t="s">
        <v>726</v>
      </c>
      <c r="G94" s="19" t="s">
        <v>503</v>
      </c>
      <c r="H94" s="17" t="s">
        <v>186</v>
      </c>
      <c r="I94" s="60" t="s">
        <v>916</v>
      </c>
      <c r="J94" s="405" t="str">
        <f t="shared" si="3"/>
        <v>à collecter</v>
      </c>
      <c r="K94" s="269"/>
    </row>
    <row r="95" spans="1:11" ht="38.1" customHeight="1" outlineLevel="1" x14ac:dyDescent="0.25">
      <c r="A95" s="7" t="s">
        <v>179</v>
      </c>
      <c r="B95" s="582" t="s">
        <v>617</v>
      </c>
      <c r="C95" s="583" t="s">
        <v>815</v>
      </c>
      <c r="D95" s="584" t="s">
        <v>672</v>
      </c>
      <c r="E95" s="584"/>
      <c r="F95" s="585" t="s">
        <v>864</v>
      </c>
      <c r="G95" s="584"/>
      <c r="H95" s="584"/>
      <c r="I95" s="586" t="s">
        <v>916</v>
      </c>
      <c r="J95" s="587" t="str">
        <f t="shared" si="3"/>
        <v>à collecter</v>
      </c>
      <c r="K95" s="269"/>
    </row>
    <row r="96" spans="1:11" ht="38.1" customHeight="1" outlineLevel="1" x14ac:dyDescent="0.25">
      <c r="A96" s="7" t="s">
        <v>179</v>
      </c>
      <c r="B96" s="12" t="s">
        <v>618</v>
      </c>
      <c r="C96" s="124" t="s">
        <v>816</v>
      </c>
      <c r="D96" s="13"/>
      <c r="E96" s="18"/>
      <c r="F96" s="14"/>
      <c r="G96" s="18"/>
      <c r="H96" s="18"/>
      <c r="I96" s="55" t="s">
        <v>20</v>
      </c>
      <c r="J96" s="407" t="str">
        <f>IF(OR("EHPAD"=$B$1,"toutes les données"=$B$1),"à collecter","non concerné ")</f>
        <v>à collecter</v>
      </c>
      <c r="K96" s="269"/>
    </row>
    <row r="97" spans="1:11" ht="38.1" customHeight="1" outlineLevel="1" x14ac:dyDescent="0.25">
      <c r="A97" s="6" t="s">
        <v>179</v>
      </c>
      <c r="B97" s="15" t="s">
        <v>619</v>
      </c>
      <c r="C97" s="128" t="s">
        <v>816</v>
      </c>
      <c r="D97" s="16" t="s">
        <v>233</v>
      </c>
      <c r="E97" s="34" t="s">
        <v>723</v>
      </c>
      <c r="F97" s="16"/>
      <c r="G97" s="17" t="s">
        <v>1048</v>
      </c>
      <c r="H97" s="17" t="s">
        <v>186</v>
      </c>
      <c r="I97" s="60" t="s">
        <v>20</v>
      </c>
      <c r="J97" s="405" t="str">
        <f>IF(OR("EHPAD"=$B$1,"toutes les données"=$B$1),"à collecter","non concerné ")</f>
        <v>à collecter</v>
      </c>
      <c r="K97" s="269"/>
    </row>
    <row r="98" spans="1:11" ht="59.1" customHeight="1" outlineLevel="1" thickBot="1" x14ac:dyDescent="0.3">
      <c r="A98" s="8" t="s">
        <v>179</v>
      </c>
      <c r="B98" s="588" t="s">
        <v>620</v>
      </c>
      <c r="C98" s="589" t="s">
        <v>816</v>
      </c>
      <c r="D98" s="590" t="s">
        <v>234</v>
      </c>
      <c r="E98" s="590"/>
      <c r="F98" s="591" t="s">
        <v>725</v>
      </c>
      <c r="G98" s="590"/>
      <c r="H98" s="590"/>
      <c r="I98" s="592" t="s">
        <v>20</v>
      </c>
      <c r="J98" s="593" t="str">
        <f>IF(OR("EHPAD"=$B$1,"toutes les données"=$B$1),"à collecter","non concerné ")</f>
        <v>à collecter</v>
      </c>
      <c r="K98" s="269"/>
    </row>
    <row r="99" spans="1:11" ht="15" customHeight="1" outlineLevel="1" thickBot="1" x14ac:dyDescent="0.3">
      <c r="A99" s="396"/>
      <c r="B99" s="397"/>
      <c r="C99" s="398"/>
      <c r="D99" s="399"/>
      <c r="E99" s="400"/>
      <c r="F99" s="276"/>
      <c r="G99" s="400"/>
      <c r="H99" s="400"/>
      <c r="I99" s="277"/>
      <c r="J99" s="400"/>
      <c r="K99" s="270"/>
    </row>
    <row r="100" spans="1:11" ht="38.1" customHeight="1" thickBot="1" x14ac:dyDescent="0.3">
      <c r="A100" s="20"/>
      <c r="B100" s="21"/>
      <c r="C100" s="126" t="s">
        <v>788</v>
      </c>
      <c r="D100" s="22"/>
      <c r="E100" s="20"/>
      <c r="F100" s="22"/>
      <c r="G100" s="20"/>
      <c r="H100" s="20"/>
      <c r="J100" s="20"/>
    </row>
    <row r="101" spans="1:11" ht="50.1" customHeight="1" thickBot="1" x14ac:dyDescent="0.3">
      <c r="A101" s="262" t="s">
        <v>235</v>
      </c>
      <c r="B101" s="263"/>
      <c r="C101" s="264"/>
      <c r="D101" s="265"/>
      <c r="E101" s="265"/>
      <c r="F101" s="265"/>
      <c r="G101" s="265"/>
      <c r="H101" s="265"/>
      <c r="I101" s="246"/>
      <c r="J101" s="265"/>
      <c r="K101" s="395"/>
    </row>
    <row r="102" spans="1:11" ht="38.1" customHeight="1" outlineLevel="1" x14ac:dyDescent="0.25">
      <c r="A102" s="410" t="s">
        <v>235</v>
      </c>
      <c r="B102" s="402" t="s">
        <v>621</v>
      </c>
      <c r="C102" s="411" t="s">
        <v>788</v>
      </c>
      <c r="D102" s="258" t="s">
        <v>180</v>
      </c>
      <c r="E102" s="499"/>
      <c r="F102" s="413"/>
      <c r="G102" s="412"/>
      <c r="H102" s="412"/>
      <c r="I102" s="414"/>
      <c r="J102" s="415"/>
      <c r="K102" s="269"/>
    </row>
    <row r="103" spans="1:11" ht="38.1" customHeight="1" outlineLevel="1" x14ac:dyDescent="0.25">
      <c r="A103" s="9" t="s">
        <v>235</v>
      </c>
      <c r="B103" s="12" t="s">
        <v>622</v>
      </c>
      <c r="C103" s="124" t="s">
        <v>817</v>
      </c>
      <c r="D103" s="13"/>
      <c r="E103" s="18"/>
      <c r="F103" s="14"/>
      <c r="G103" s="18" t="s">
        <v>238</v>
      </c>
      <c r="H103" s="18"/>
      <c r="I103" s="55" t="s">
        <v>20</v>
      </c>
      <c r="J103" s="407" t="str">
        <f>IF(OR("EHPAD"=$B$1,"toutes les données"=$B$1),"à collecter","non concerné ")</f>
        <v>à collecter</v>
      </c>
      <c r="K103" s="269"/>
    </row>
    <row r="104" spans="1:11" ht="38.1" customHeight="1" outlineLevel="1" x14ac:dyDescent="0.25">
      <c r="A104" s="9" t="s">
        <v>235</v>
      </c>
      <c r="B104" s="15" t="s">
        <v>623</v>
      </c>
      <c r="C104" s="128" t="s">
        <v>817</v>
      </c>
      <c r="D104" s="16" t="s">
        <v>236</v>
      </c>
      <c r="E104" s="34" t="s">
        <v>723</v>
      </c>
      <c r="F104" s="16"/>
      <c r="G104" s="17"/>
      <c r="H104" s="17" t="s">
        <v>720</v>
      </c>
      <c r="I104" s="60" t="s">
        <v>20</v>
      </c>
      <c r="J104" s="405" t="str">
        <f>IF(OR("EHPAD"=$B$1,"toutes les données"=$B$1),"à collecter","non concerné ")</f>
        <v>à collecter</v>
      </c>
      <c r="K104" s="269"/>
    </row>
    <row r="105" spans="1:11" ht="38.1" customHeight="1" outlineLevel="1" x14ac:dyDescent="0.25">
      <c r="A105" s="9" t="s">
        <v>235</v>
      </c>
      <c r="B105" s="15" t="s">
        <v>624</v>
      </c>
      <c r="C105" s="128" t="s">
        <v>817</v>
      </c>
      <c r="D105" s="16" t="s">
        <v>237</v>
      </c>
      <c r="E105" s="34" t="s">
        <v>723</v>
      </c>
      <c r="F105" s="16"/>
      <c r="G105" s="17" t="s">
        <v>513</v>
      </c>
      <c r="H105" s="17"/>
      <c r="I105" s="60" t="s">
        <v>20</v>
      </c>
      <c r="J105" s="405" t="str">
        <f>IF(OR("EHPAD"=$B$1,"toutes les données"=$B$1),"à collecter","non concerné ")</f>
        <v>à collecter</v>
      </c>
      <c r="K105" s="269"/>
    </row>
    <row r="106" spans="1:11" ht="38.1" customHeight="1" outlineLevel="1" x14ac:dyDescent="0.25">
      <c r="A106" s="9" t="s">
        <v>235</v>
      </c>
      <c r="B106" s="12" t="s">
        <v>625</v>
      </c>
      <c r="C106" s="124" t="s">
        <v>818</v>
      </c>
      <c r="D106" s="13"/>
      <c r="E106" s="18"/>
      <c r="F106" s="14"/>
      <c r="G106" s="18" t="s">
        <v>238</v>
      </c>
      <c r="H106" s="18"/>
      <c r="I106" s="55" t="s">
        <v>23</v>
      </c>
      <c r="J106" s="407" t="str">
        <f>IF(OR("EHPAD"=$B$1,"SSIAD"=$B$1,"SPASAD"=$B$1,"toutes les données"=$B$1),"à collecter","non concerné ")</f>
        <v>à collecter</v>
      </c>
      <c r="K106" s="269"/>
    </row>
    <row r="107" spans="1:11" ht="38.1" customHeight="1" outlineLevel="1" x14ac:dyDescent="0.25">
      <c r="A107" s="9" t="s">
        <v>235</v>
      </c>
      <c r="B107" s="15" t="s">
        <v>626</v>
      </c>
      <c r="C107" s="128" t="s">
        <v>818</v>
      </c>
      <c r="D107" s="16" t="s">
        <v>239</v>
      </c>
      <c r="E107" s="34" t="s">
        <v>723</v>
      </c>
      <c r="F107" s="16"/>
      <c r="G107" s="17"/>
      <c r="H107" s="17" t="s">
        <v>720</v>
      </c>
      <c r="I107" s="60" t="s">
        <v>23</v>
      </c>
      <c r="J107" s="405" t="str">
        <f>IF(OR("EHPAD"=$B$1,"SSIAD"=$B$1,"SPASAD"=$B$1,"toutes les données"=$B$1),"à collecter","non concerné ")</f>
        <v>à collecter</v>
      </c>
      <c r="K107" s="269"/>
    </row>
    <row r="108" spans="1:11" ht="38.1" customHeight="1" outlineLevel="1" x14ac:dyDescent="0.25">
      <c r="A108" s="9" t="s">
        <v>235</v>
      </c>
      <c r="B108" s="15" t="s">
        <v>627</v>
      </c>
      <c r="C108" s="128" t="s">
        <v>818</v>
      </c>
      <c r="D108" s="16" t="s">
        <v>240</v>
      </c>
      <c r="E108" s="34" t="s">
        <v>723</v>
      </c>
      <c r="F108" s="16"/>
      <c r="G108" s="17" t="s">
        <v>513</v>
      </c>
      <c r="H108" s="17"/>
      <c r="I108" s="60" t="s">
        <v>23</v>
      </c>
      <c r="J108" s="405" t="str">
        <f>IF(OR("EHPAD"=$B$1,"SSIAD"=$B$1,"SPASAD"=$B$1,"toutes les données"=$B$1),"à collecter","non concerné ")</f>
        <v>à collecter</v>
      </c>
      <c r="K108" s="269"/>
    </row>
    <row r="109" spans="1:11" ht="38.1" customHeight="1" outlineLevel="1" x14ac:dyDescent="0.25">
      <c r="A109" s="9" t="s">
        <v>235</v>
      </c>
      <c r="B109" s="12" t="s">
        <v>628</v>
      </c>
      <c r="C109" s="124" t="s">
        <v>819</v>
      </c>
      <c r="D109" s="13"/>
      <c r="E109" s="18"/>
      <c r="F109" s="14"/>
      <c r="G109" s="18"/>
      <c r="H109" s="18"/>
      <c r="I109" s="55" t="s">
        <v>20</v>
      </c>
      <c r="J109" s="407" t="str">
        <f t="shared" ref="J109:J114" si="4">IF(OR("EHPAD"=$B$1,"toutes les données"=$B$1),"à collecter","non concerné ")</f>
        <v>à collecter</v>
      </c>
      <c r="K109" s="269"/>
    </row>
    <row r="110" spans="1:11" ht="38.1" customHeight="1" outlineLevel="1" x14ac:dyDescent="0.25">
      <c r="A110" s="9" t="s">
        <v>235</v>
      </c>
      <c r="B110" s="15" t="s">
        <v>629</v>
      </c>
      <c r="C110" s="128" t="s">
        <v>819</v>
      </c>
      <c r="D110" s="16" t="s">
        <v>241</v>
      </c>
      <c r="E110" s="34" t="s">
        <v>723</v>
      </c>
      <c r="F110" s="16"/>
      <c r="G110" s="17"/>
      <c r="H110" s="17" t="s">
        <v>721</v>
      </c>
      <c r="I110" s="60" t="s">
        <v>20</v>
      </c>
      <c r="J110" s="405" t="str">
        <f t="shared" si="4"/>
        <v>à collecter</v>
      </c>
      <c r="K110" s="269"/>
    </row>
    <row r="111" spans="1:11" ht="38.1" customHeight="1" outlineLevel="1" x14ac:dyDescent="0.25">
      <c r="A111" s="9" t="s">
        <v>235</v>
      </c>
      <c r="B111" s="15" t="s">
        <v>630</v>
      </c>
      <c r="C111" s="128" t="s">
        <v>819</v>
      </c>
      <c r="D111" s="16" t="s">
        <v>242</v>
      </c>
      <c r="E111" s="34" t="s">
        <v>723</v>
      </c>
      <c r="F111" s="16"/>
      <c r="G111" s="17" t="s">
        <v>722</v>
      </c>
      <c r="H111" s="17"/>
      <c r="I111" s="60" t="s">
        <v>20</v>
      </c>
      <c r="J111" s="405" t="str">
        <f t="shared" si="4"/>
        <v>à collecter</v>
      </c>
      <c r="K111" s="269"/>
    </row>
    <row r="112" spans="1:11" ht="38.1" customHeight="1" outlineLevel="1" x14ac:dyDescent="0.25">
      <c r="A112" s="9" t="s">
        <v>235</v>
      </c>
      <c r="B112" s="12" t="s">
        <v>631</v>
      </c>
      <c r="C112" s="124" t="s">
        <v>820</v>
      </c>
      <c r="D112" s="13"/>
      <c r="E112" s="18"/>
      <c r="F112" s="14"/>
      <c r="G112" s="18"/>
      <c r="H112" s="18"/>
      <c r="I112" s="55" t="s">
        <v>20</v>
      </c>
      <c r="J112" s="407" t="str">
        <f t="shared" si="4"/>
        <v>à collecter</v>
      </c>
      <c r="K112" s="269"/>
    </row>
    <row r="113" spans="1:11" ht="38.1" customHeight="1" outlineLevel="1" x14ac:dyDescent="0.25">
      <c r="A113" s="9" t="s">
        <v>235</v>
      </c>
      <c r="B113" s="15" t="s">
        <v>632</v>
      </c>
      <c r="C113" s="128" t="s">
        <v>820</v>
      </c>
      <c r="D113" s="16" t="s">
        <v>243</v>
      </c>
      <c r="E113" s="34" t="s">
        <v>723</v>
      </c>
      <c r="F113" s="16"/>
      <c r="G113" s="17"/>
      <c r="H113" s="17" t="s">
        <v>721</v>
      </c>
      <c r="I113" s="60" t="s">
        <v>20</v>
      </c>
      <c r="J113" s="405" t="str">
        <f t="shared" si="4"/>
        <v>à collecter</v>
      </c>
      <c r="K113" s="269"/>
    </row>
    <row r="114" spans="1:11" ht="38.1" customHeight="1" outlineLevel="1" thickBot="1" x14ac:dyDescent="0.3">
      <c r="A114" s="11" t="s">
        <v>235</v>
      </c>
      <c r="B114" s="25" t="s">
        <v>633</v>
      </c>
      <c r="C114" s="130" t="s">
        <v>820</v>
      </c>
      <c r="D114" s="26" t="s">
        <v>244</v>
      </c>
      <c r="E114" s="35" t="s">
        <v>723</v>
      </c>
      <c r="F114" s="26"/>
      <c r="G114" s="27" t="s">
        <v>513</v>
      </c>
      <c r="H114" s="27"/>
      <c r="I114" s="76" t="s">
        <v>20</v>
      </c>
      <c r="J114" s="416" t="str">
        <f t="shared" si="4"/>
        <v>à collecter</v>
      </c>
      <c r="K114" s="269"/>
    </row>
    <row r="115" spans="1:11" ht="24" customHeight="1" outlineLevel="1" thickBot="1" x14ac:dyDescent="0.3">
      <c r="A115" s="396"/>
      <c r="B115" s="397"/>
      <c r="C115" s="398"/>
      <c r="D115" s="399"/>
      <c r="E115" s="408"/>
      <c r="F115" s="274"/>
      <c r="G115" s="400"/>
      <c r="H115" s="400"/>
      <c r="I115" s="409"/>
      <c r="J115" s="400"/>
      <c r="K115" s="270"/>
    </row>
    <row r="116" spans="1:11" ht="38.1" customHeight="1" thickBot="1" x14ac:dyDescent="0.3">
      <c r="A116" s="20"/>
      <c r="B116" s="21"/>
      <c r="C116" s="126" t="s">
        <v>788</v>
      </c>
      <c r="D116" s="22"/>
      <c r="E116" s="28"/>
      <c r="F116" s="22"/>
      <c r="G116" s="20"/>
      <c r="H116" s="20"/>
      <c r="J116" s="20"/>
    </row>
    <row r="117" spans="1:11" ht="50.1" customHeight="1" thickBot="1" x14ac:dyDescent="0.3">
      <c r="A117" s="249" t="s">
        <v>245</v>
      </c>
      <c r="B117" s="263"/>
      <c r="C117" s="264"/>
      <c r="D117" s="265"/>
      <c r="E117" s="265"/>
      <c r="F117" s="265"/>
      <c r="G117" s="265"/>
      <c r="H117" s="265"/>
      <c r="I117" s="246"/>
      <c r="J117" s="265"/>
      <c r="K117" s="395"/>
    </row>
    <row r="118" spans="1:11" ht="38.1" customHeight="1" outlineLevel="1" x14ac:dyDescent="0.25">
      <c r="A118" s="418"/>
      <c r="B118" s="419" t="s">
        <v>634</v>
      </c>
      <c r="C118" s="420"/>
      <c r="D118" s="258" t="s">
        <v>180</v>
      </c>
      <c r="E118" s="259"/>
      <c r="F118" s="422"/>
      <c r="G118" s="421"/>
      <c r="H118" s="421"/>
      <c r="I118" s="423"/>
      <c r="J118" s="424"/>
      <c r="K118" s="269"/>
    </row>
    <row r="119" spans="1:11" ht="38.1" customHeight="1" outlineLevel="1" x14ac:dyDescent="0.25">
      <c r="A119" s="23"/>
      <c r="B119" s="12" t="s">
        <v>635</v>
      </c>
      <c r="C119" s="124" t="s">
        <v>821</v>
      </c>
      <c r="D119" s="13"/>
      <c r="E119" s="18"/>
      <c r="F119" s="14"/>
      <c r="G119" s="18"/>
      <c r="H119" s="18"/>
      <c r="I119" s="55" t="s">
        <v>916</v>
      </c>
      <c r="J119" s="407" t="str">
        <f t="shared" ref="J119:J131" si="5">IF(OR("IME"=$B$1,"ITEP"=$B$1,"IEM"=$B$1,"IDA"=$B$1,"EEAP"=$B$1,"IDV"=$B$1,"MAS"=$B$1,"FAM/EAM"=$B$1,"CRP"=$B$1,"EANM"=$B$1,"EHPAD"=$B$1,"ESAT"=$B$1,"SSIAD"=$B$1,"SESSAD"=$B$1,"SAMSAH"=$B$1,"SPASAD"=$B$1,"SAVS"=$B$1,"CAMSP"=$B$1,"CMPP"=$B$1,"toutes les données"=$B$1,"IES"=$B$1),"à collecter","non concerné ")</f>
        <v>à collecter</v>
      </c>
      <c r="K119" s="269"/>
    </row>
    <row r="120" spans="1:11" ht="38.1" customHeight="1" outlineLevel="1" x14ac:dyDescent="0.25">
      <c r="A120" s="23"/>
      <c r="B120" s="12" t="s">
        <v>636</v>
      </c>
      <c r="C120" s="125" t="s">
        <v>821</v>
      </c>
      <c r="D120" s="13" t="s">
        <v>705</v>
      </c>
      <c r="E120" s="5"/>
      <c r="F120" s="138"/>
      <c r="G120" s="5"/>
      <c r="H120" s="5" t="s">
        <v>269</v>
      </c>
      <c r="I120" s="63" t="s">
        <v>916</v>
      </c>
      <c r="J120" s="404" t="str">
        <f t="shared" si="5"/>
        <v>à collecter</v>
      </c>
      <c r="K120" s="269"/>
    </row>
    <row r="121" spans="1:11" ht="38.1" customHeight="1" outlineLevel="1" x14ac:dyDescent="0.25">
      <c r="A121" s="23"/>
      <c r="B121" s="15" t="s">
        <v>637</v>
      </c>
      <c r="C121" s="128" t="s">
        <v>821</v>
      </c>
      <c r="D121" s="16" t="s">
        <v>1052</v>
      </c>
      <c r="E121" s="34" t="s">
        <v>723</v>
      </c>
      <c r="F121" s="16" t="s">
        <v>506</v>
      </c>
      <c r="G121" s="17"/>
      <c r="H121" s="17" t="s">
        <v>186</v>
      </c>
      <c r="I121" s="60" t="s">
        <v>916</v>
      </c>
      <c r="J121" s="405" t="str">
        <f t="shared" si="5"/>
        <v>à collecter</v>
      </c>
      <c r="K121" s="269"/>
    </row>
    <row r="122" spans="1:11" ht="38.1" customHeight="1" outlineLevel="1" x14ac:dyDescent="0.25">
      <c r="A122" s="23"/>
      <c r="B122" s="15" t="s">
        <v>638</v>
      </c>
      <c r="C122" s="128" t="s">
        <v>821</v>
      </c>
      <c r="D122" s="16" t="s">
        <v>246</v>
      </c>
      <c r="E122" s="34" t="s">
        <v>723</v>
      </c>
      <c r="F122" s="16" t="s">
        <v>506</v>
      </c>
      <c r="G122" s="17"/>
      <c r="H122" s="17" t="s">
        <v>186</v>
      </c>
      <c r="I122" s="60" t="s">
        <v>916</v>
      </c>
      <c r="J122" s="405" t="str">
        <f t="shared" si="5"/>
        <v>à collecter</v>
      </c>
      <c r="K122" s="269"/>
    </row>
    <row r="123" spans="1:11" ht="38.1" customHeight="1" outlineLevel="1" x14ac:dyDescent="0.25">
      <c r="A123" s="23"/>
      <c r="B123" s="15" t="s">
        <v>639</v>
      </c>
      <c r="C123" s="128" t="s">
        <v>821</v>
      </c>
      <c r="D123" s="16" t="s">
        <v>247</v>
      </c>
      <c r="E123" s="34" t="s">
        <v>723</v>
      </c>
      <c r="F123" s="16" t="s">
        <v>506</v>
      </c>
      <c r="G123" s="17"/>
      <c r="H123" s="17" t="s">
        <v>186</v>
      </c>
      <c r="I123" s="60" t="s">
        <v>916</v>
      </c>
      <c r="J123" s="405" t="str">
        <f t="shared" si="5"/>
        <v>à collecter</v>
      </c>
      <c r="K123" s="269"/>
    </row>
    <row r="124" spans="1:11" ht="38.1" customHeight="1" outlineLevel="1" x14ac:dyDescent="0.25">
      <c r="A124" s="23"/>
      <c r="B124" s="15" t="s">
        <v>640</v>
      </c>
      <c r="C124" s="128" t="s">
        <v>821</v>
      </c>
      <c r="D124" s="16" t="s">
        <v>248</v>
      </c>
      <c r="E124" s="34" t="s">
        <v>723</v>
      </c>
      <c r="F124" s="16" t="s">
        <v>506</v>
      </c>
      <c r="G124" s="17"/>
      <c r="H124" s="17" t="s">
        <v>186</v>
      </c>
      <c r="I124" s="60" t="s">
        <v>916</v>
      </c>
      <c r="J124" s="405" t="str">
        <f t="shared" si="5"/>
        <v>à collecter</v>
      </c>
      <c r="K124" s="269"/>
    </row>
    <row r="125" spans="1:11" ht="38.1" customHeight="1" outlineLevel="1" x14ac:dyDescent="0.25">
      <c r="A125" s="23"/>
      <c r="B125" s="12" t="s">
        <v>641</v>
      </c>
      <c r="C125" s="124" t="s">
        <v>822</v>
      </c>
      <c r="D125" s="13"/>
      <c r="E125" s="18"/>
      <c r="F125" s="14"/>
      <c r="G125" s="18"/>
      <c r="H125" s="18"/>
      <c r="I125" s="55" t="s">
        <v>916</v>
      </c>
      <c r="J125" s="407" t="str">
        <f t="shared" si="5"/>
        <v>à collecter</v>
      </c>
      <c r="K125" s="269"/>
    </row>
    <row r="126" spans="1:11" ht="38.1" customHeight="1" outlineLevel="1" x14ac:dyDescent="0.25">
      <c r="A126" s="23"/>
      <c r="B126" s="15" t="s">
        <v>642</v>
      </c>
      <c r="C126" s="128" t="s">
        <v>822</v>
      </c>
      <c r="D126" s="16" t="s">
        <v>252</v>
      </c>
      <c r="E126" s="34" t="s">
        <v>723</v>
      </c>
      <c r="F126" s="16" t="s">
        <v>506</v>
      </c>
      <c r="G126" s="17"/>
      <c r="H126" s="17" t="s">
        <v>186</v>
      </c>
      <c r="I126" s="60" t="s">
        <v>916</v>
      </c>
      <c r="J126" s="405" t="str">
        <f t="shared" si="5"/>
        <v>à collecter</v>
      </c>
      <c r="K126" s="269"/>
    </row>
    <row r="127" spans="1:11" ht="38.1" customHeight="1" outlineLevel="1" x14ac:dyDescent="0.25">
      <c r="A127" s="23"/>
      <c r="B127" s="15" t="s">
        <v>643</v>
      </c>
      <c r="C127" s="128" t="s">
        <v>822</v>
      </c>
      <c r="D127" s="16" t="s">
        <v>253</v>
      </c>
      <c r="E127" s="34" t="s">
        <v>723</v>
      </c>
      <c r="F127" s="16" t="s">
        <v>506</v>
      </c>
      <c r="G127" s="17"/>
      <c r="H127" s="17" t="s">
        <v>186</v>
      </c>
      <c r="I127" s="60" t="s">
        <v>916</v>
      </c>
      <c r="J127" s="405" t="str">
        <f t="shared" si="5"/>
        <v>à collecter</v>
      </c>
      <c r="K127" s="269"/>
    </row>
    <row r="128" spans="1:11" ht="38.1" customHeight="1" outlineLevel="1" x14ac:dyDescent="0.25">
      <c r="A128" s="23"/>
      <c r="B128" s="15" t="s">
        <v>644</v>
      </c>
      <c r="C128" s="128" t="s">
        <v>822</v>
      </c>
      <c r="D128" s="16" t="s">
        <v>249</v>
      </c>
      <c r="E128" s="34" t="s">
        <v>723</v>
      </c>
      <c r="F128" s="16" t="s">
        <v>506</v>
      </c>
      <c r="G128" s="17"/>
      <c r="H128" s="17" t="s">
        <v>186</v>
      </c>
      <c r="I128" s="60" t="s">
        <v>916</v>
      </c>
      <c r="J128" s="405" t="str">
        <f t="shared" si="5"/>
        <v>à collecter</v>
      </c>
      <c r="K128" s="269"/>
    </row>
    <row r="129" spans="1:11" ht="38.1" customHeight="1" outlineLevel="1" x14ac:dyDescent="0.25">
      <c r="A129" s="23"/>
      <c r="B129" s="15" t="s">
        <v>645</v>
      </c>
      <c r="C129" s="128" t="s">
        <v>822</v>
      </c>
      <c r="D129" s="16" t="s">
        <v>250</v>
      </c>
      <c r="E129" s="34" t="s">
        <v>723</v>
      </c>
      <c r="F129" s="16" t="s">
        <v>506</v>
      </c>
      <c r="G129" s="17"/>
      <c r="H129" s="17" t="s">
        <v>186</v>
      </c>
      <c r="I129" s="60" t="s">
        <v>916</v>
      </c>
      <c r="J129" s="405" t="str">
        <f t="shared" si="5"/>
        <v>à collecter</v>
      </c>
      <c r="K129" s="269"/>
    </row>
    <row r="130" spans="1:11" ht="38.1" customHeight="1" outlineLevel="1" x14ac:dyDescent="0.25">
      <c r="A130" s="23"/>
      <c r="B130" s="15" t="s">
        <v>646</v>
      </c>
      <c r="C130" s="128" t="s">
        <v>822</v>
      </c>
      <c r="D130" s="16" t="s">
        <v>251</v>
      </c>
      <c r="E130" s="34" t="s">
        <v>723</v>
      </c>
      <c r="F130" s="16" t="s">
        <v>506</v>
      </c>
      <c r="G130" s="17"/>
      <c r="H130" s="17" t="s">
        <v>186</v>
      </c>
      <c r="I130" s="60" t="s">
        <v>916</v>
      </c>
      <c r="J130" s="405" t="str">
        <f t="shared" si="5"/>
        <v>à collecter</v>
      </c>
      <c r="K130" s="269"/>
    </row>
    <row r="131" spans="1:11" ht="38.1" customHeight="1" outlineLevel="1" x14ac:dyDescent="0.25">
      <c r="A131" s="23"/>
      <c r="B131" s="118" t="s">
        <v>647</v>
      </c>
      <c r="C131" s="125" t="s">
        <v>822</v>
      </c>
      <c r="D131" s="13" t="s">
        <v>706</v>
      </c>
      <c r="E131" s="5"/>
      <c r="F131" s="13"/>
      <c r="G131" s="5" t="s">
        <v>267</v>
      </c>
      <c r="H131" s="5" t="s">
        <v>186</v>
      </c>
      <c r="I131" s="63" t="s">
        <v>916</v>
      </c>
      <c r="J131" s="404" t="str">
        <f t="shared" si="5"/>
        <v>à collecter</v>
      </c>
      <c r="K131" s="269"/>
    </row>
    <row r="132" spans="1:11" ht="52.35" customHeight="1" outlineLevel="1" x14ac:dyDescent="0.25">
      <c r="A132" s="23"/>
      <c r="B132" s="12" t="s">
        <v>648</v>
      </c>
      <c r="C132" s="124" t="s">
        <v>823</v>
      </c>
      <c r="D132" s="13"/>
      <c r="E132" s="18"/>
      <c r="F132" s="14"/>
      <c r="G132" s="18" t="s">
        <v>182</v>
      </c>
      <c r="H132" s="18" t="s">
        <v>255</v>
      </c>
      <c r="I132" s="56" t="s">
        <v>917</v>
      </c>
      <c r="J132" s="407" t="str">
        <f>IF(OR("IME"=$B$1,"ITEP"=$B$1,"IEM"=$B$1,"IDA"=$B$1,"EEAP"=$B$1,"IDV"=$B$1,"MAS"=$B$1,"FAM/EAM"=$B$1,"CRP"=$B$1,"EANM"=$B$1,"EHPAD"=$B$1,"toutes les données"=$B$1, "IES"=$B$1),"à collecter","non concerné ")</f>
        <v>à collecter</v>
      </c>
      <c r="K132" s="269"/>
    </row>
    <row r="133" spans="1:11" ht="38.1" customHeight="1" outlineLevel="1" x14ac:dyDescent="0.25">
      <c r="A133" s="23"/>
      <c r="B133" s="15" t="s">
        <v>649</v>
      </c>
      <c r="C133" s="128" t="s">
        <v>823</v>
      </c>
      <c r="D133" s="16" t="s">
        <v>254</v>
      </c>
      <c r="E133" s="34" t="s">
        <v>723</v>
      </c>
      <c r="F133" s="16"/>
      <c r="G133" s="17" t="s">
        <v>256</v>
      </c>
      <c r="H133" s="17" t="s">
        <v>186</v>
      </c>
      <c r="I133" s="59" t="s">
        <v>917</v>
      </c>
      <c r="J133" s="405" t="str">
        <f>IF(OR("IME"=$B$1,"ITEP"=$B$1,"IEM"=$B$1,"IDA"=$B$1,"EEAP"=$B$1,"IDV"=$B$1,"MAS"=$B$1,"FAM/EAM"=$B$1,"CRP"=$B$1,"EANM"=$B$1,"EHPAD"=$B$1,"toutes les données"=$B$1, "IES"=$B$1),"à collecter","non concerné ")</f>
        <v>à collecter</v>
      </c>
      <c r="K133" s="269"/>
    </row>
    <row r="134" spans="1:11" ht="56.1" customHeight="1" outlineLevel="1" thickBot="1" x14ac:dyDescent="0.3">
      <c r="A134" s="24"/>
      <c r="B134" s="144" t="s">
        <v>650</v>
      </c>
      <c r="C134" s="130" t="s">
        <v>823</v>
      </c>
      <c r="D134" s="26" t="s">
        <v>529</v>
      </c>
      <c r="E134" s="35" t="s">
        <v>723</v>
      </c>
      <c r="F134" s="26" t="s">
        <v>528</v>
      </c>
      <c r="G134" s="27"/>
      <c r="H134" s="27" t="s">
        <v>186</v>
      </c>
      <c r="I134" s="75" t="s">
        <v>917</v>
      </c>
      <c r="J134" s="416" t="str">
        <f>IF(OR("IME"=$B$1,"ITEP"=$B$1,"IEM"=$B$1,"IDA"=$B$1,"EEAP"=$B$1,"IDV"=$B$1,"MAS"=$B$1,"FAM/EAM"=$B$1,"CRP"=$B$1,"EANM"=$B$1,"EHPAD"=$B$1,"toutes les données"=$B$1, "IES"=$B$1),"à collecter","non concerné ")</f>
        <v>à collecter</v>
      </c>
      <c r="K134" s="269"/>
    </row>
    <row r="135" spans="1:11" ht="28.35" customHeight="1" outlineLevel="1" thickBot="1" x14ac:dyDescent="0.3">
      <c r="A135" s="396"/>
      <c r="B135" s="397"/>
      <c r="C135" s="398"/>
      <c r="D135" s="399"/>
      <c r="E135" s="408"/>
      <c r="F135" s="274"/>
      <c r="G135" s="400"/>
      <c r="H135" s="400"/>
      <c r="I135" s="417"/>
      <c r="J135" s="400"/>
      <c r="K135" s="270"/>
    </row>
    <row r="136" spans="1:11" ht="38.1" customHeight="1" thickBot="1" x14ac:dyDescent="0.3">
      <c r="A136" s="20"/>
      <c r="B136" s="21"/>
      <c r="C136" s="126" t="s">
        <v>788</v>
      </c>
      <c r="D136" s="22"/>
      <c r="E136" s="28"/>
      <c r="F136" s="22"/>
      <c r="G136" s="20"/>
      <c r="H136" s="20"/>
      <c r="J136" s="20"/>
    </row>
    <row r="137" spans="1:11" ht="50.1" customHeight="1" thickBot="1" x14ac:dyDescent="0.3">
      <c r="A137" s="262" t="s">
        <v>257</v>
      </c>
      <c r="B137" s="263"/>
      <c r="C137" s="264"/>
      <c r="D137" s="250"/>
      <c r="E137" s="265"/>
      <c r="F137" s="265"/>
      <c r="G137" s="265"/>
      <c r="H137" s="265"/>
      <c r="I137" s="246"/>
      <c r="J137" s="265"/>
      <c r="K137" s="395"/>
    </row>
    <row r="138" spans="1:11" ht="38.1" customHeight="1" outlineLevel="1" x14ac:dyDescent="0.25">
      <c r="A138" s="427" t="s">
        <v>257</v>
      </c>
      <c r="B138" s="419" t="s">
        <v>651</v>
      </c>
      <c r="C138" s="420"/>
      <c r="D138" s="428" t="s">
        <v>180</v>
      </c>
      <c r="E138" s="500"/>
      <c r="F138" s="429"/>
      <c r="G138" s="428"/>
      <c r="H138" s="428"/>
      <c r="I138" s="428"/>
      <c r="J138" s="430"/>
      <c r="K138" s="269"/>
    </row>
    <row r="139" spans="1:11" ht="38.1" customHeight="1" outlineLevel="1" x14ac:dyDescent="0.25">
      <c r="A139" s="9" t="s">
        <v>257</v>
      </c>
      <c r="B139" s="12" t="s">
        <v>652</v>
      </c>
      <c r="C139" s="124" t="s">
        <v>824</v>
      </c>
      <c r="D139" s="13"/>
      <c r="E139" s="18"/>
      <c r="F139" s="14"/>
      <c r="G139" s="18" t="s">
        <v>186</v>
      </c>
      <c r="H139" s="18" t="s">
        <v>676</v>
      </c>
      <c r="I139" s="55" t="s">
        <v>918</v>
      </c>
      <c r="J139" s="407" t="str">
        <f>IF(OR("IME"=$B$1,"ITEP"=$B$1,"IEM"=$B$1,"IDA"=$B$1,"EEAP"=$B$1,"IDV"=$B$1,"MAS"=$B$1,"FAM/EAM"=$B$1,"CRP"=$B$1,"EANM"=$B$1,"EHPAD"=$B$1,"ESAT"=$B$1,"toutes les données"=$B$1,"IES"=$B$1),"à collecter","non concerné ")</f>
        <v>à collecter</v>
      </c>
      <c r="K139" s="269"/>
    </row>
    <row r="140" spans="1:11" ht="63" customHeight="1" outlineLevel="1" x14ac:dyDescent="0.25">
      <c r="A140" s="9" t="s">
        <v>257</v>
      </c>
      <c r="B140" s="582" t="s">
        <v>653</v>
      </c>
      <c r="C140" s="594" t="s">
        <v>824</v>
      </c>
      <c r="D140" s="578" t="s">
        <v>529</v>
      </c>
      <c r="E140" s="579"/>
      <c r="F140" s="578" t="s">
        <v>877</v>
      </c>
      <c r="G140" s="579"/>
      <c r="H140" s="579"/>
      <c r="I140" s="580" t="s">
        <v>918</v>
      </c>
      <c r="J140" s="581" t="str">
        <f>IF(OR("IME"=$B$1,"ITEP"=$B$1,"IEM"=$B$1,"IDA"=$B$1,"EEAP"=$B$1,"IDV"=$B$1,"MAS"=$B$1,"FAM/EAM"=$B$1,"CRP"=$B$1,"EANM"=$B$1,"EHPAD"=$B$1,"ESAT"=$B$1,"toutes les données"=$B$1,"IES"=$B$1),"à collecter","non concerné ")</f>
        <v>à collecter</v>
      </c>
      <c r="K140" s="269"/>
    </row>
    <row r="141" spans="1:11" ht="68.849999999999994" customHeight="1" outlineLevel="1" x14ac:dyDescent="0.25">
      <c r="A141" s="9" t="s">
        <v>257</v>
      </c>
      <c r="B141" s="15" t="s">
        <v>654</v>
      </c>
      <c r="C141" s="128" t="s">
        <v>824</v>
      </c>
      <c r="D141" s="16" t="s">
        <v>530</v>
      </c>
      <c r="E141" s="34" t="s">
        <v>723</v>
      </c>
      <c r="F141" s="16" t="s">
        <v>528</v>
      </c>
      <c r="G141" s="17"/>
      <c r="H141" s="17"/>
      <c r="I141" s="58" t="s">
        <v>918</v>
      </c>
      <c r="J141" s="405" t="str">
        <f>IF(OR("IME"=$B$1,"ITEP"=$B$1,"IEM"=$B$1,"IDA"=$B$1,"EEAP"=$B$1,"IDV"=$B$1,"MAS"=$B$1,"FAM/EAM"=$B$1,"CRP"=$B$1,"EANM"=$B$1,"EHPAD"=$B$1,"ESAT"=$B$1,"toutes les données"=$B$1,"IES"=$B$1),"à collecter","non concerné ")</f>
        <v>à collecter</v>
      </c>
      <c r="K141" s="269"/>
    </row>
    <row r="142" spans="1:11" ht="38.1" customHeight="1" outlineLevel="1" x14ac:dyDescent="0.25">
      <c r="A142" s="9" t="s">
        <v>257</v>
      </c>
      <c r="B142" s="12" t="s">
        <v>655</v>
      </c>
      <c r="C142" s="124" t="s">
        <v>825</v>
      </c>
      <c r="D142" s="13"/>
      <c r="E142" s="18"/>
      <c r="F142" s="14"/>
      <c r="G142" s="18" t="s">
        <v>186</v>
      </c>
      <c r="H142" s="18" t="s">
        <v>677</v>
      </c>
      <c r="I142" s="55" t="s">
        <v>880</v>
      </c>
      <c r="J142" s="407" t="str">
        <f>IF(OR("CAMSP"=$B$1,"CMPP"=$B$1,"toutes les données"=$B$1),"à collecter","non concerné ")</f>
        <v>à collecter</v>
      </c>
      <c r="K142" s="269"/>
    </row>
    <row r="143" spans="1:11" ht="38.1" customHeight="1" outlineLevel="1" x14ac:dyDescent="0.25">
      <c r="A143" s="9" t="s">
        <v>257</v>
      </c>
      <c r="B143" s="15" t="s">
        <v>656</v>
      </c>
      <c r="C143" s="128" t="s">
        <v>825</v>
      </c>
      <c r="D143" s="16" t="s">
        <v>258</v>
      </c>
      <c r="E143" s="34" t="s">
        <v>723</v>
      </c>
      <c r="F143" s="16"/>
      <c r="G143" s="17"/>
      <c r="H143" s="17" t="s">
        <v>186</v>
      </c>
      <c r="I143" s="60" t="s">
        <v>880</v>
      </c>
      <c r="J143" s="405" t="str">
        <f>IF(OR("CAMSP"=$B$1,"CMPP"=$B$1,"toutes les données"=$B$1),"à collecter","non concerné ")</f>
        <v>à collecter</v>
      </c>
      <c r="K143" s="269"/>
    </row>
    <row r="144" spans="1:11" ht="56.1" customHeight="1" outlineLevel="1" x14ac:dyDescent="0.25">
      <c r="A144" s="9" t="s">
        <v>257</v>
      </c>
      <c r="B144" s="582" t="s">
        <v>657</v>
      </c>
      <c r="C144" s="594" t="s">
        <v>825</v>
      </c>
      <c r="D144" s="578" t="s">
        <v>259</v>
      </c>
      <c r="E144" s="579"/>
      <c r="F144" s="578" t="s">
        <v>870</v>
      </c>
      <c r="G144" s="579"/>
      <c r="H144" s="579"/>
      <c r="I144" s="580" t="s">
        <v>880</v>
      </c>
      <c r="J144" s="581" t="str">
        <f>IF(OR("CAMSP"=$B$1,"CMPP"=$B$1,"toutes les données"=$B$1),"à collecter","non concerné ")</f>
        <v>à collecter</v>
      </c>
      <c r="K144" s="269"/>
    </row>
    <row r="145" spans="1:11" s="3" customFormat="1" ht="38.1" customHeight="1" outlineLevel="1" x14ac:dyDescent="0.25">
      <c r="A145" s="9" t="s">
        <v>257</v>
      </c>
      <c r="B145" s="12">
        <v>1075</v>
      </c>
      <c r="C145" s="124" t="s">
        <v>826</v>
      </c>
      <c r="D145" s="13"/>
      <c r="E145" s="18"/>
      <c r="F145" s="14"/>
      <c r="G145" s="18" t="s">
        <v>186</v>
      </c>
      <c r="H145" s="18" t="s">
        <v>677</v>
      </c>
      <c r="I145" s="55" t="s">
        <v>918</v>
      </c>
      <c r="J145" s="407" t="str">
        <f t="shared" ref="J145:J153" si="6">IF(OR("IME"=$B$1,"ITEP"=$B$1,"IEM"=$B$1,"IDA"=$B$1,"EEAP"=$B$1,"IDV"=$B$1,"MAS"=$B$1,"FAM/EAM"=$B$1,"CRP"=$B$1,"EANM"=$B$1,"EHPAD"=$B$1,"ESAT"=$B$1,"toutes les données"=$B$1,"IES"=$B$1),"à collecter","non concerné ")</f>
        <v>à collecter</v>
      </c>
      <c r="K145" s="269"/>
    </row>
    <row r="146" spans="1:11" s="3" customFormat="1" ht="38.1" customHeight="1" outlineLevel="1" x14ac:dyDescent="0.25">
      <c r="A146" s="9" t="s">
        <v>257</v>
      </c>
      <c r="B146" s="15">
        <v>1076</v>
      </c>
      <c r="C146" s="128" t="s">
        <v>826</v>
      </c>
      <c r="D146" s="16" t="s">
        <v>524</v>
      </c>
      <c r="E146" s="34" t="s">
        <v>723</v>
      </c>
      <c r="F146" s="16"/>
      <c r="G146" s="17"/>
      <c r="H146" s="17"/>
      <c r="I146" s="60" t="s">
        <v>918</v>
      </c>
      <c r="J146" s="405" t="str">
        <f t="shared" si="6"/>
        <v>à collecter</v>
      </c>
      <c r="K146" s="269"/>
    </row>
    <row r="147" spans="1:11" s="3" customFormat="1" ht="38.1" customHeight="1" outlineLevel="1" x14ac:dyDescent="0.25">
      <c r="A147" s="9" t="s">
        <v>257</v>
      </c>
      <c r="B147" s="15">
        <v>1077</v>
      </c>
      <c r="C147" s="128" t="s">
        <v>826</v>
      </c>
      <c r="D147" s="16" t="s">
        <v>525</v>
      </c>
      <c r="E147" s="34" t="s">
        <v>723</v>
      </c>
      <c r="F147" s="16" t="s">
        <v>260</v>
      </c>
      <c r="G147" s="17"/>
      <c r="H147" s="17" t="s">
        <v>261</v>
      </c>
      <c r="I147" s="60" t="s">
        <v>918</v>
      </c>
      <c r="J147" s="405" t="str">
        <f t="shared" si="6"/>
        <v>à collecter</v>
      </c>
      <c r="K147" s="269"/>
    </row>
    <row r="148" spans="1:11" ht="38.1" customHeight="1" outlineLevel="1" x14ac:dyDescent="0.25">
      <c r="A148" s="9" t="s">
        <v>257</v>
      </c>
      <c r="B148" s="12">
        <v>1078</v>
      </c>
      <c r="C148" s="124" t="s">
        <v>827</v>
      </c>
      <c r="D148" s="13"/>
      <c r="E148" s="18"/>
      <c r="F148" s="14"/>
      <c r="G148" s="18" t="s">
        <v>186</v>
      </c>
      <c r="H148" s="18" t="s">
        <v>677</v>
      </c>
      <c r="I148" s="55" t="s">
        <v>918</v>
      </c>
      <c r="J148" s="407" t="str">
        <f t="shared" si="6"/>
        <v>à collecter</v>
      </c>
      <c r="K148" s="269"/>
    </row>
    <row r="149" spans="1:11" ht="38.1" customHeight="1" outlineLevel="1" x14ac:dyDescent="0.25">
      <c r="A149" s="9" t="s">
        <v>257</v>
      </c>
      <c r="B149" s="15">
        <v>1079</v>
      </c>
      <c r="C149" s="128" t="s">
        <v>827</v>
      </c>
      <c r="D149" s="16" t="s">
        <v>501</v>
      </c>
      <c r="E149" s="34" t="s">
        <v>723</v>
      </c>
      <c r="F149" s="16"/>
      <c r="G149" s="17"/>
      <c r="H149" s="17"/>
      <c r="I149" s="60" t="s">
        <v>918</v>
      </c>
      <c r="J149" s="405" t="str">
        <f t="shared" si="6"/>
        <v>à collecter</v>
      </c>
      <c r="K149" s="269"/>
    </row>
    <row r="150" spans="1:11" ht="38.1" customHeight="1" outlineLevel="1" x14ac:dyDescent="0.25">
      <c r="A150" s="9" t="s">
        <v>257</v>
      </c>
      <c r="B150" s="15">
        <v>1080</v>
      </c>
      <c r="C150" s="128" t="s">
        <v>827</v>
      </c>
      <c r="D150" s="16" t="s">
        <v>491</v>
      </c>
      <c r="E150" s="34" t="s">
        <v>723</v>
      </c>
      <c r="F150" s="16"/>
      <c r="G150" s="17"/>
      <c r="H150" s="17"/>
      <c r="I150" s="60" t="s">
        <v>1064</v>
      </c>
      <c r="J150" s="405" t="str">
        <f t="shared" si="6"/>
        <v>à collecter</v>
      </c>
      <c r="K150" s="269"/>
    </row>
    <row r="151" spans="1:11" ht="38.1" customHeight="1" outlineLevel="1" x14ac:dyDescent="0.25">
      <c r="A151" s="9" t="s">
        <v>257</v>
      </c>
      <c r="B151" s="12">
        <v>1081</v>
      </c>
      <c r="C151" s="124" t="s">
        <v>828</v>
      </c>
      <c r="D151" s="13"/>
      <c r="E151" s="18"/>
      <c r="F151" s="14"/>
      <c r="G151" s="18" t="s">
        <v>186</v>
      </c>
      <c r="H151" s="18" t="s">
        <v>677</v>
      </c>
      <c r="I151" s="55" t="s">
        <v>918</v>
      </c>
      <c r="J151" s="407" t="str">
        <f t="shared" si="6"/>
        <v>à collecter</v>
      </c>
      <c r="K151" s="269"/>
    </row>
    <row r="152" spans="1:11" ht="38.1" customHeight="1" outlineLevel="1" x14ac:dyDescent="0.25">
      <c r="A152" s="9" t="s">
        <v>257</v>
      </c>
      <c r="B152" s="15">
        <v>1082</v>
      </c>
      <c r="C152" s="128" t="s">
        <v>828</v>
      </c>
      <c r="D152" s="16" t="s">
        <v>502</v>
      </c>
      <c r="E152" s="34" t="s">
        <v>723</v>
      </c>
      <c r="F152" s="16"/>
      <c r="G152" s="17"/>
      <c r="H152" s="17"/>
      <c r="I152" s="60" t="s">
        <v>918</v>
      </c>
      <c r="J152" s="405" t="str">
        <f t="shared" si="6"/>
        <v>à collecter</v>
      </c>
      <c r="K152" s="269"/>
    </row>
    <row r="153" spans="1:11" ht="38.1" customHeight="1" outlineLevel="1" x14ac:dyDescent="0.25">
      <c r="A153" s="9" t="s">
        <v>257</v>
      </c>
      <c r="B153" s="15">
        <v>1083</v>
      </c>
      <c r="C153" s="128" t="s">
        <v>828</v>
      </c>
      <c r="D153" s="16" t="s">
        <v>492</v>
      </c>
      <c r="E153" s="34" t="s">
        <v>723</v>
      </c>
      <c r="F153" s="16"/>
      <c r="G153" s="17"/>
      <c r="H153" s="17"/>
      <c r="I153" s="60" t="s">
        <v>918</v>
      </c>
      <c r="J153" s="405" t="str">
        <f t="shared" si="6"/>
        <v>à collecter</v>
      </c>
      <c r="K153" s="269"/>
    </row>
    <row r="154" spans="1:11" ht="38.1" customHeight="1" outlineLevel="1" x14ac:dyDescent="0.25">
      <c r="A154" s="355" t="s">
        <v>257</v>
      </c>
      <c r="B154" s="353" t="s">
        <v>658</v>
      </c>
      <c r="C154" s="354" t="s">
        <v>788</v>
      </c>
      <c r="D154" s="251" t="s">
        <v>262</v>
      </c>
      <c r="E154" s="252"/>
      <c r="F154" s="256"/>
      <c r="G154" s="255"/>
      <c r="H154" s="255"/>
      <c r="I154" s="257"/>
      <c r="J154" s="431"/>
      <c r="K154" s="269"/>
    </row>
    <row r="155" spans="1:11" ht="38.1" customHeight="1" outlineLevel="1" x14ac:dyDescent="0.25">
      <c r="A155" s="9" t="s">
        <v>257</v>
      </c>
      <c r="B155" s="12" t="s">
        <v>659</v>
      </c>
      <c r="C155" s="124" t="s">
        <v>829</v>
      </c>
      <c r="D155" s="13"/>
      <c r="E155" s="18"/>
      <c r="F155" s="14"/>
      <c r="G155" s="18" t="s">
        <v>263</v>
      </c>
      <c r="H155" s="18" t="s">
        <v>264</v>
      </c>
      <c r="I155" s="55" t="s">
        <v>918</v>
      </c>
      <c r="J155" s="407" t="str">
        <f>IF(OR("IME"=$B$1,"ITEP"=$B$1,"IEM"=$B$1,"IDA"=$B$1,"EEAP"=$B$1,"IDV"=$B$1,"MAS"=$B$1,"FAM/EAM"=$B$1,"CRP"=$B$1,"EANM"=$B$1,"EHPAD"=$B$1,"ESAT"=$B$1,"toutes les données"=$B$1,"IES"=$B$1),"à collecter","non concerné ")</f>
        <v>à collecter</v>
      </c>
      <c r="K155" s="269"/>
    </row>
    <row r="156" spans="1:11" ht="38.1" customHeight="1" outlineLevel="1" x14ac:dyDescent="0.25">
      <c r="A156" s="9" t="s">
        <v>257</v>
      </c>
      <c r="B156" s="15" t="s">
        <v>660</v>
      </c>
      <c r="C156" s="128" t="s">
        <v>829</v>
      </c>
      <c r="D156" s="16" t="s">
        <v>707</v>
      </c>
      <c r="E156" s="34" t="s">
        <v>723</v>
      </c>
      <c r="F156" s="16"/>
      <c r="G156" s="17"/>
      <c r="H156" s="17" t="s">
        <v>186</v>
      </c>
      <c r="I156" s="58" t="s">
        <v>918</v>
      </c>
      <c r="J156" s="405" t="str">
        <f>IF(OR("IME"=$B$1,"ITEP"=$B$1,"IMP"=$B$1,"IDA"=$B$1,"EEAP"=$B$1,"IDV"=$B$1,"MAS"=$B$1,"FAM/EAM"=$B$1,"CRP"=$B$1,"EANM"=$B$1,"EHPAD"=$B$1,"ESAT"=$B$1,"toutes les données"=$B$1,"IES"=$B$1),"à collecter","non concerné ")</f>
        <v>à collecter</v>
      </c>
      <c r="K156" s="269"/>
    </row>
    <row r="157" spans="1:11" ht="38.1" customHeight="1" outlineLevel="1" x14ac:dyDescent="0.25">
      <c r="A157" s="9" t="s">
        <v>257</v>
      </c>
      <c r="B157" s="15" t="s">
        <v>661</v>
      </c>
      <c r="C157" s="128" t="s">
        <v>829</v>
      </c>
      <c r="D157" s="16" t="s">
        <v>708</v>
      </c>
      <c r="E157" s="34" t="s">
        <v>723</v>
      </c>
      <c r="F157" s="16"/>
      <c r="G157" s="17"/>
      <c r="H157" s="17" t="s">
        <v>186</v>
      </c>
      <c r="I157" s="58" t="s">
        <v>918</v>
      </c>
      <c r="J157" s="405" t="str">
        <f>IF(OR("IME"=$B$1,"ITEP"=$B$1,"IEM"=$B$1,"IDA"=$B$1,"EEAP"=$B$1,"IDV"=$B$1,"MAS"=$B$1,"FAM/EAM"=$B$1,"CRP"=$B$1,"EANM"=$B$1,"EHPAD"=$B$1,"ESAT"=$B$1,"toutes les données"=$B$1,"IES"=$B$1),"à collecter","non concerné ")</f>
        <v>à collecter</v>
      </c>
      <c r="K157" s="269"/>
    </row>
    <row r="158" spans="1:11" ht="38.1" customHeight="1" outlineLevel="1" x14ac:dyDescent="0.25">
      <c r="A158" s="9" t="s">
        <v>257</v>
      </c>
      <c r="B158" s="12" t="s">
        <v>662</v>
      </c>
      <c r="C158" s="124" t="s">
        <v>830</v>
      </c>
      <c r="D158" s="13"/>
      <c r="E158" s="18"/>
      <c r="F158" s="14"/>
      <c r="G158" s="18" t="s">
        <v>182</v>
      </c>
      <c r="H158" s="18" t="s">
        <v>266</v>
      </c>
      <c r="I158" s="55" t="s">
        <v>880</v>
      </c>
      <c r="J158" s="407" t="str">
        <f>IF(OR("CAMSP"=$B$1,"CMPP"=$B$1,"toutes les données"=$B$1),"à collecter","non concerné ")</f>
        <v>à collecter</v>
      </c>
      <c r="K158" s="269"/>
    </row>
    <row r="159" spans="1:11" ht="38.1" customHeight="1" outlineLevel="1" x14ac:dyDescent="0.25">
      <c r="A159" s="9" t="s">
        <v>257</v>
      </c>
      <c r="B159" s="15" t="s">
        <v>663</v>
      </c>
      <c r="C159" s="128" t="s">
        <v>830</v>
      </c>
      <c r="D159" s="16" t="s">
        <v>265</v>
      </c>
      <c r="E159" s="34" t="s">
        <v>723</v>
      </c>
      <c r="F159" s="16"/>
      <c r="G159" s="17"/>
      <c r="H159" s="17" t="s">
        <v>186</v>
      </c>
      <c r="I159" s="60" t="s">
        <v>880</v>
      </c>
      <c r="J159" s="405" t="str">
        <f>IF(OR("CAMSP"=$B$1,"CMPP"=$B$1,"toutes les données"=$B$1),"à collecter","non concerné ")</f>
        <v>à collecter</v>
      </c>
      <c r="K159" s="269"/>
    </row>
    <row r="160" spans="1:11" ht="38.1" customHeight="1" outlineLevel="1" x14ac:dyDescent="0.25">
      <c r="A160" s="9" t="s">
        <v>257</v>
      </c>
      <c r="B160" s="15" t="s">
        <v>664</v>
      </c>
      <c r="C160" s="128" t="s">
        <v>830</v>
      </c>
      <c r="D160" s="16" t="s">
        <v>709</v>
      </c>
      <c r="E160" s="34" t="s">
        <v>723</v>
      </c>
      <c r="F160" s="16"/>
      <c r="G160" s="17"/>
      <c r="H160" s="17" t="s">
        <v>405</v>
      </c>
      <c r="I160" s="60" t="s">
        <v>880</v>
      </c>
      <c r="J160" s="405" t="str">
        <f>IF(OR("CAMSP"=$B$1,"CMPP"=$B$1,"toutes les données"=$B$1),"à collecter","non concerné ")</f>
        <v>à collecter</v>
      </c>
      <c r="K160" s="269"/>
    </row>
    <row r="161" spans="1:11" ht="59.85" customHeight="1" outlineLevel="1" x14ac:dyDescent="0.25">
      <c r="A161" s="9" t="s">
        <v>257</v>
      </c>
      <c r="B161" s="12" t="s">
        <v>665</v>
      </c>
      <c r="C161" s="124" t="s">
        <v>912</v>
      </c>
      <c r="D161" s="13"/>
      <c r="E161" s="18"/>
      <c r="F161" s="13" t="s">
        <v>528</v>
      </c>
      <c r="G161" s="18" t="s">
        <v>186</v>
      </c>
      <c r="H161" s="18"/>
      <c r="I161" s="55"/>
      <c r="J161" s="407"/>
      <c r="K161" s="269"/>
    </row>
    <row r="162" spans="1:11" ht="60.6" customHeight="1" outlineLevel="1" x14ac:dyDescent="0.25">
      <c r="A162" s="9" t="s">
        <v>257</v>
      </c>
      <c r="B162" s="582" t="s">
        <v>666</v>
      </c>
      <c r="C162" s="594" t="s">
        <v>912</v>
      </c>
      <c r="D162" s="578" t="s">
        <v>672</v>
      </c>
      <c r="E162" s="579"/>
      <c r="F162" s="578" t="s">
        <v>864</v>
      </c>
      <c r="G162" s="579"/>
      <c r="H162" s="579"/>
      <c r="I162" s="580" t="s">
        <v>916</v>
      </c>
      <c r="J162" s="581" t="str">
        <f>IF(OR("IME"=$B$1,"ITEP"=$B$1,"IEM"=$B$1,"IDA"=$B$1,"EEAP"=$B$1,"IDV"=$B$1,"MAS"=$B$1,"FAM/EAM"=$B$1,"CRP"=$B$1,"EANM"=$B$1,"EHPAD"=$B$1,"ESAT"=$B$1,"SSIAD"=$B$1,"SESSAD"=$B$1,"SAMSAH"=$B$1,"SPASAD"=$B$1,"SAVS"=$B$1,"CAMSP"=$B$1,"CMPP"=$B$1,"toutes les données"=$B$1,"IES"=$B$1),"à collecter","non concerné ")</f>
        <v>à collecter</v>
      </c>
      <c r="K162" s="269"/>
    </row>
    <row r="163" spans="1:11" s="3" customFormat="1" ht="51.6" customHeight="1" outlineLevel="1" x14ac:dyDescent="0.25">
      <c r="A163" s="440" t="s">
        <v>257</v>
      </c>
      <c r="B163" s="441">
        <v>1084</v>
      </c>
      <c r="C163" s="442" t="s">
        <v>912</v>
      </c>
      <c r="D163" s="443" t="s">
        <v>526</v>
      </c>
      <c r="E163" s="444" t="s">
        <v>723</v>
      </c>
      <c r="F163" s="443" t="s">
        <v>528</v>
      </c>
      <c r="G163" s="445"/>
      <c r="H163" s="445"/>
      <c r="I163" s="446" t="s">
        <v>916</v>
      </c>
      <c r="J163" s="447" t="str">
        <f>IF(OR("IME"=$B$1,"ITEP"=$B$1,"IEM"=$B$1,"IDA"=$B$1,"EEAP"=$B$1,"IDV"=$B$1,"MAS"=$B$1,"FAM/EAM"=$B$1,"CRP"=$B$1,"EANM"=$B$1,"EHPAD"=$B$1,"ESAT"=$B$1,"SSIAD"=$B$1,"SESSAD"=$B$1,"SAMSAH"=$B$1,"SPASAD"=$B$1,"SAVS"=$B$1,"CAMSP"=$B$1,"CMPP"=$B$1,"toutes les données"=$B$1,"IES"=$B$1),"à collecter","non concerné ")</f>
        <v>à collecter</v>
      </c>
      <c r="K163" s="269"/>
    </row>
    <row r="164" spans="1:11" s="3" customFormat="1" ht="38.1" customHeight="1" outlineLevel="1" x14ac:dyDescent="0.25">
      <c r="A164" s="425"/>
      <c r="B164" s="29"/>
      <c r="C164" s="127" t="s">
        <v>788</v>
      </c>
      <c r="D164" s="30"/>
      <c r="E164" s="448"/>
      <c r="F164" s="30"/>
      <c r="G164" s="31"/>
      <c r="H164" s="31"/>
      <c r="I164" s="152"/>
      <c r="J164" s="449"/>
      <c r="K164" s="269"/>
    </row>
    <row r="165" spans="1:11" ht="38.1" customHeight="1" outlineLevel="1" thickBot="1" x14ac:dyDescent="0.3">
      <c r="A165" s="432"/>
      <c r="B165" s="433" t="s">
        <v>667</v>
      </c>
      <c r="C165" s="434" t="s">
        <v>831</v>
      </c>
      <c r="D165" s="435" t="s">
        <v>171</v>
      </c>
      <c r="E165" s="436"/>
      <c r="F165" s="435"/>
      <c r="G165" s="437"/>
      <c r="H165" s="437"/>
      <c r="I165" s="438" t="s">
        <v>916</v>
      </c>
      <c r="J165" s="439"/>
      <c r="K165" s="269"/>
    </row>
    <row r="166" spans="1:11" ht="20.100000000000001" customHeight="1" outlineLevel="1" thickBot="1" x14ac:dyDescent="0.3">
      <c r="A166" s="271"/>
      <c r="B166" s="272"/>
      <c r="C166" s="273"/>
      <c r="D166" s="274"/>
      <c r="E166" s="426"/>
      <c r="F166" s="274"/>
      <c r="G166" s="275"/>
      <c r="H166" s="275"/>
      <c r="I166" s="409"/>
      <c r="J166" s="275"/>
      <c r="K166" s="270"/>
    </row>
    <row r="167" spans="1:11" ht="38.1" customHeight="1" thickBot="1" x14ac:dyDescent="0.3">
      <c r="A167" s="20"/>
      <c r="B167" s="21"/>
      <c r="C167" s="126" t="s">
        <v>788</v>
      </c>
      <c r="D167" s="22"/>
      <c r="E167" s="28"/>
      <c r="F167" s="22"/>
      <c r="G167" s="20"/>
      <c r="H167" s="20"/>
      <c r="J167" s="20"/>
    </row>
    <row r="168" spans="1:11" ht="50.1" customHeight="1" thickBot="1" x14ac:dyDescent="0.3">
      <c r="A168" s="450" t="s">
        <v>268</v>
      </c>
      <c r="B168" s="451"/>
      <c r="C168" s="452"/>
      <c r="D168" s="453"/>
      <c r="E168" s="453"/>
      <c r="F168" s="453"/>
      <c r="G168" s="453"/>
      <c r="H168" s="453"/>
      <c r="I168" s="454"/>
      <c r="J168" s="453"/>
      <c r="K168" s="395"/>
    </row>
    <row r="169" spans="1:11" ht="38.1" customHeight="1" outlineLevel="1" x14ac:dyDescent="0.25">
      <c r="A169" s="266" t="s">
        <v>268</v>
      </c>
      <c r="B169" s="267" t="s">
        <v>668</v>
      </c>
      <c r="C169" s="268"/>
      <c r="D169" s="258" t="s">
        <v>180</v>
      </c>
      <c r="E169" s="259"/>
      <c r="F169" s="260"/>
      <c r="G169" s="259"/>
      <c r="H169" s="259"/>
      <c r="I169" s="261"/>
      <c r="J169" s="403"/>
      <c r="K169" s="269"/>
    </row>
    <row r="170" spans="1:11" ht="38.1" customHeight="1" outlineLevel="1" x14ac:dyDescent="0.25">
      <c r="A170" s="10" t="s">
        <v>268</v>
      </c>
      <c r="B170" s="12" t="s">
        <v>669</v>
      </c>
      <c r="C170" s="124" t="s">
        <v>832</v>
      </c>
      <c r="D170" s="13"/>
      <c r="E170" s="18"/>
      <c r="F170" s="14"/>
      <c r="G170" s="18" t="s">
        <v>269</v>
      </c>
      <c r="H170" s="18" t="s">
        <v>270</v>
      </c>
      <c r="I170" s="55" t="s">
        <v>919</v>
      </c>
      <c r="J170" s="407" t="str">
        <f t="shared" ref="J170:J182" si="7">IF(OR("IME"=$B$1,"ITEP"=$B$1,"IEM"=$B$1,"IDA"=$B$1,"EEAP"=$B$1,"IDV"=$B$1,"MAS"=$B$1,"FAM/EAM"=$B$1,"CRP"=$B$1,"EANM"=$B$1,"EHPAD"=$B$1,"ESAT"=$B$1,"SSIAD"=$B$1,"SESSAD"=$B$1,"SAMSAH"=$B$1,"SPASAD"=$B$1,"SAVS"=$B$1,"toutes les données"=$B$1,"IES"=$B$1),"à collecter","non concerné ")</f>
        <v>à collecter</v>
      </c>
      <c r="K170" s="269"/>
    </row>
    <row r="171" spans="1:11" ht="38.1" customHeight="1" outlineLevel="1" x14ac:dyDescent="0.25">
      <c r="A171" s="10" t="s">
        <v>268</v>
      </c>
      <c r="B171" s="131" t="s">
        <v>670</v>
      </c>
      <c r="C171" s="128" t="s">
        <v>832</v>
      </c>
      <c r="D171" s="16" t="s">
        <v>710</v>
      </c>
      <c r="E171" s="34" t="s">
        <v>723</v>
      </c>
      <c r="F171" s="16" t="s">
        <v>867</v>
      </c>
      <c r="G171" s="17"/>
      <c r="H171" s="17" t="s">
        <v>271</v>
      </c>
      <c r="I171" s="60" t="s">
        <v>919</v>
      </c>
      <c r="J171" s="405" t="str">
        <f t="shared" si="7"/>
        <v>à collecter</v>
      </c>
      <c r="K171" s="269"/>
    </row>
    <row r="172" spans="1:11" ht="77.099999999999994" customHeight="1" outlineLevel="1" x14ac:dyDescent="0.25">
      <c r="A172" s="10" t="s">
        <v>268</v>
      </c>
      <c r="B172" s="582" t="s">
        <v>671</v>
      </c>
      <c r="C172" s="594" t="s">
        <v>832</v>
      </c>
      <c r="D172" s="578" t="s">
        <v>711</v>
      </c>
      <c r="E172" s="579"/>
      <c r="F172" s="578" t="s">
        <v>712</v>
      </c>
      <c r="G172" s="579"/>
      <c r="H172" s="579"/>
      <c r="I172" s="580" t="s">
        <v>919</v>
      </c>
      <c r="J172" s="581" t="str">
        <f t="shared" si="7"/>
        <v>à collecter</v>
      </c>
      <c r="K172" s="269"/>
    </row>
    <row r="173" spans="1:11" ht="105" customHeight="1" outlineLevel="1" x14ac:dyDescent="0.25">
      <c r="A173" s="622"/>
      <c r="B173" s="661">
        <v>1193</v>
      </c>
      <c r="C173" s="124" t="s">
        <v>1106</v>
      </c>
      <c r="D173" s="624"/>
      <c r="E173" s="625"/>
      <c r="F173" s="625"/>
      <c r="G173" s="18" t="s">
        <v>269</v>
      </c>
      <c r="H173" s="18" t="s">
        <v>270</v>
      </c>
      <c r="I173" s="63" t="s">
        <v>1110</v>
      </c>
      <c r="J173" s="407" t="str">
        <f t="shared" ref="J173:J178" si="8">IF(OR("IME"=$B$1,"ITEP"=$B$1,"IEM"=$B$1,"IDA"=$B$1,"EEAP"=$B$1,"IDV"=$B$1,"MAS"=$B$1,"FAM/EAM"=$B$1,"CRP"=$B$1,"EANM"=$B$1,"EHPAD"=$B$1,"ESAT"=$B$1,"IES"=$B$1,"toutes les données"=$B$1),"à collecter","non concerné ")</f>
        <v>à collecter</v>
      </c>
      <c r="K173" s="269"/>
    </row>
    <row r="174" spans="1:11" ht="77.099999999999994" customHeight="1" outlineLevel="1" x14ac:dyDescent="0.25">
      <c r="A174" s="622"/>
      <c r="B174" s="661">
        <v>1194</v>
      </c>
      <c r="C174" s="623"/>
      <c r="D174" s="13" t="s">
        <v>1107</v>
      </c>
      <c r="E174" s="34" t="s">
        <v>723</v>
      </c>
      <c r="F174" s="625"/>
      <c r="G174" s="625"/>
      <c r="H174" s="5" t="s">
        <v>1109</v>
      </c>
      <c r="I174" s="63" t="s">
        <v>1110</v>
      </c>
      <c r="J174" s="407" t="str">
        <f t="shared" si="8"/>
        <v>à collecter</v>
      </c>
      <c r="K174" s="269"/>
    </row>
    <row r="175" spans="1:11" ht="77.099999999999994" customHeight="1" outlineLevel="1" x14ac:dyDescent="0.25">
      <c r="A175" s="622"/>
      <c r="B175" s="626">
        <v>1195</v>
      </c>
      <c r="C175" s="578"/>
      <c r="D175" s="579" t="s">
        <v>46</v>
      </c>
      <c r="E175" s="578"/>
      <c r="F175" s="579" t="s">
        <v>1108</v>
      </c>
      <c r="G175" s="579"/>
      <c r="H175" s="580"/>
      <c r="I175" s="580" t="s">
        <v>1110</v>
      </c>
      <c r="J175" s="407" t="str">
        <f t="shared" si="8"/>
        <v>à collecter</v>
      </c>
      <c r="K175" s="269"/>
    </row>
    <row r="176" spans="1:11" ht="77.099999999999994" customHeight="1" outlineLevel="1" x14ac:dyDescent="0.25">
      <c r="A176" s="622"/>
      <c r="B176" s="661">
        <v>1196</v>
      </c>
      <c r="C176" s="124" t="s">
        <v>1111</v>
      </c>
      <c r="D176" s="624"/>
      <c r="E176" s="625"/>
      <c r="F176" s="625"/>
      <c r="G176" s="625" t="s">
        <v>269</v>
      </c>
      <c r="H176" s="625" t="s">
        <v>280</v>
      </c>
      <c r="I176" s="63" t="s">
        <v>1110</v>
      </c>
      <c r="J176" s="407" t="str">
        <f t="shared" si="8"/>
        <v>à collecter</v>
      </c>
      <c r="K176" s="269"/>
    </row>
    <row r="177" spans="1:11" ht="77.099999999999994" customHeight="1" outlineLevel="1" x14ac:dyDescent="0.25">
      <c r="A177" s="622"/>
      <c r="B177" s="661">
        <v>1197</v>
      </c>
      <c r="C177" s="623"/>
      <c r="D177" s="624" t="s">
        <v>1112</v>
      </c>
      <c r="E177" s="34" t="s">
        <v>723</v>
      </c>
      <c r="F177" s="2"/>
      <c r="G177" s="625"/>
      <c r="H177" s="20" t="s">
        <v>1115</v>
      </c>
      <c r="I177" s="63" t="s">
        <v>1110</v>
      </c>
      <c r="J177" s="407" t="str">
        <f t="shared" si="8"/>
        <v>à collecter</v>
      </c>
      <c r="K177" s="269"/>
    </row>
    <row r="178" spans="1:11" ht="77.099999999999994" customHeight="1" outlineLevel="1" x14ac:dyDescent="0.25">
      <c r="A178" s="622"/>
      <c r="B178" s="626">
        <v>1198</v>
      </c>
      <c r="C178" s="578"/>
      <c r="D178" s="579" t="s">
        <v>1113</v>
      </c>
      <c r="E178" s="578"/>
      <c r="F178" s="579" t="s">
        <v>1114</v>
      </c>
      <c r="G178" s="579"/>
      <c r="H178" s="579"/>
      <c r="I178" s="580" t="s">
        <v>1110</v>
      </c>
      <c r="J178" s="407" t="str">
        <f t="shared" si="8"/>
        <v>à collecter</v>
      </c>
      <c r="K178" s="269"/>
    </row>
    <row r="179" spans="1:11" ht="61.5" customHeight="1" outlineLevel="1" x14ac:dyDescent="0.25">
      <c r="A179" s="10" t="s">
        <v>268</v>
      </c>
      <c r="B179" s="118" t="s">
        <v>272</v>
      </c>
      <c r="C179" s="124" t="s">
        <v>1006</v>
      </c>
      <c r="D179" s="13"/>
      <c r="E179" s="18"/>
      <c r="F179" s="14"/>
      <c r="G179" s="18" t="s">
        <v>269</v>
      </c>
      <c r="H179" s="18" t="s">
        <v>270</v>
      </c>
      <c r="I179" s="55" t="s">
        <v>919</v>
      </c>
      <c r="J179" s="407" t="str">
        <f t="shared" si="7"/>
        <v>à collecter</v>
      </c>
      <c r="K179" s="269"/>
    </row>
    <row r="180" spans="1:11" ht="56.85" customHeight="1" outlineLevel="1" x14ac:dyDescent="0.25">
      <c r="A180" s="10" t="s">
        <v>268</v>
      </c>
      <c r="B180" s="582" t="s">
        <v>273</v>
      </c>
      <c r="C180" s="594" t="s">
        <v>913</v>
      </c>
      <c r="D180" s="578" t="s">
        <v>713</v>
      </c>
      <c r="E180" s="579"/>
      <c r="F180" s="578" t="s">
        <v>869</v>
      </c>
      <c r="G180" s="579"/>
      <c r="H180" s="579"/>
      <c r="I180" s="580" t="s">
        <v>919</v>
      </c>
      <c r="J180" s="581" t="str">
        <f t="shared" si="7"/>
        <v>à collecter</v>
      </c>
      <c r="K180" s="269"/>
    </row>
    <row r="181" spans="1:11" ht="38.1" customHeight="1" outlineLevel="1" x14ac:dyDescent="0.25">
      <c r="A181" s="10" t="s">
        <v>268</v>
      </c>
      <c r="B181" s="582" t="s">
        <v>274</v>
      </c>
      <c r="C181" s="594" t="s">
        <v>913</v>
      </c>
      <c r="D181" s="578" t="s">
        <v>714</v>
      </c>
      <c r="E181" s="579"/>
      <c r="F181" s="578" t="s">
        <v>868</v>
      </c>
      <c r="G181" s="579"/>
      <c r="H181" s="579"/>
      <c r="I181" s="580" t="s">
        <v>919</v>
      </c>
      <c r="J181" s="581" t="str">
        <f t="shared" si="7"/>
        <v>à collecter</v>
      </c>
      <c r="K181" s="269"/>
    </row>
    <row r="182" spans="1:11" ht="38.1" customHeight="1" outlineLevel="1" x14ac:dyDescent="0.25">
      <c r="A182" s="10" t="s">
        <v>268</v>
      </c>
      <c r="B182" s="582" t="s">
        <v>275</v>
      </c>
      <c r="C182" s="594" t="s">
        <v>913</v>
      </c>
      <c r="D182" s="578" t="s">
        <v>715</v>
      </c>
      <c r="E182" s="579"/>
      <c r="F182" s="578" t="s">
        <v>870</v>
      </c>
      <c r="G182" s="579"/>
      <c r="H182" s="579"/>
      <c r="I182" s="580" t="s">
        <v>919</v>
      </c>
      <c r="J182" s="581" t="str">
        <f t="shared" si="7"/>
        <v>à collecter</v>
      </c>
      <c r="K182" s="269"/>
    </row>
    <row r="183" spans="1:11" ht="38.1" customHeight="1" outlineLevel="1" x14ac:dyDescent="0.25">
      <c r="A183" s="10" t="s">
        <v>268</v>
      </c>
      <c r="B183" s="118" t="s">
        <v>276</v>
      </c>
      <c r="C183" s="124" t="s">
        <v>1007</v>
      </c>
      <c r="D183" s="13"/>
      <c r="E183" s="18"/>
      <c r="F183" s="14"/>
      <c r="G183" s="18" t="s">
        <v>269</v>
      </c>
      <c r="H183" s="18" t="s">
        <v>280</v>
      </c>
      <c r="I183" s="55" t="s">
        <v>716</v>
      </c>
      <c r="J183" s="407" t="str">
        <f t="shared" ref="J183:J186" si="9">IF(OR("MAS"=$B$1,"FAM/EAM"=$B$1,"EANM"=$B$1,"EHPAD"=$B$1,"toutes les données"=$B$1),"à collecter","non concerné ")</f>
        <v>à collecter</v>
      </c>
      <c r="K183" s="269"/>
    </row>
    <row r="184" spans="1:11" ht="38.1" customHeight="1" outlineLevel="1" x14ac:dyDescent="0.25">
      <c r="A184" s="33" t="s">
        <v>268</v>
      </c>
      <c r="B184" s="15" t="s">
        <v>277</v>
      </c>
      <c r="C184" s="128" t="s">
        <v>914</v>
      </c>
      <c r="D184" s="16" t="s">
        <v>717</v>
      </c>
      <c r="E184" s="34" t="s">
        <v>723</v>
      </c>
      <c r="F184" s="16"/>
      <c r="G184" s="17"/>
      <c r="H184" s="17"/>
      <c r="I184" s="60" t="s">
        <v>716</v>
      </c>
      <c r="J184" s="405" t="str">
        <f t="shared" si="9"/>
        <v>à collecter</v>
      </c>
      <c r="K184" s="269"/>
    </row>
    <row r="185" spans="1:11" ht="49.5" customHeight="1" outlineLevel="1" x14ac:dyDescent="0.25">
      <c r="A185" s="179" t="s">
        <v>268</v>
      </c>
      <c r="B185" s="15" t="s">
        <v>278</v>
      </c>
      <c r="C185" s="128" t="s">
        <v>914</v>
      </c>
      <c r="D185" s="16" t="s">
        <v>718</v>
      </c>
      <c r="E185" s="34" t="s">
        <v>723</v>
      </c>
      <c r="F185" s="16"/>
      <c r="G185" s="17"/>
      <c r="H185" s="17"/>
      <c r="I185" s="60" t="s">
        <v>716</v>
      </c>
      <c r="J185" s="405" t="str">
        <f t="shared" si="9"/>
        <v>à collecter</v>
      </c>
      <c r="K185" s="269"/>
    </row>
    <row r="186" spans="1:11" ht="62.85" customHeight="1" outlineLevel="1" x14ac:dyDescent="0.25">
      <c r="A186" s="599" t="s">
        <v>268</v>
      </c>
      <c r="B186" s="582" t="s">
        <v>279</v>
      </c>
      <c r="C186" s="594" t="s">
        <v>914</v>
      </c>
      <c r="D186" s="578" t="s">
        <v>719</v>
      </c>
      <c r="E186" s="579"/>
      <c r="F186" s="578" t="s">
        <v>870</v>
      </c>
      <c r="G186" s="579"/>
      <c r="H186" s="579"/>
      <c r="I186" s="580" t="s">
        <v>716</v>
      </c>
      <c r="J186" s="581" t="str">
        <f t="shared" si="9"/>
        <v>à collecter</v>
      </c>
      <c r="K186" s="269"/>
    </row>
    <row r="187" spans="1:11" ht="62.85" customHeight="1" outlineLevel="1" x14ac:dyDescent="0.25">
      <c r="A187" s="10"/>
      <c r="B187" s="12">
        <v>1199</v>
      </c>
      <c r="C187" s="124" t="s">
        <v>1116</v>
      </c>
      <c r="D187" s="13"/>
      <c r="E187" s="5"/>
      <c r="F187" s="5"/>
      <c r="G187" s="18" t="s">
        <v>269</v>
      </c>
      <c r="H187" s="18" t="s">
        <v>270</v>
      </c>
      <c r="I187" s="63" t="s">
        <v>1110</v>
      </c>
      <c r="J187" s="407" t="str">
        <f>IF(OR("IME"=$B$1,"ITEP"=$B$1,"IEM"=$B$1,"IDA"=$B$1,"EEAP"=$B$1,"IDV"=$B$1,"MAS"=$B$1,"FAM/EAM"=$B$1,"CRP"=$B$1,"EANM"=$B$1,"EHPAD"=$B$1,"ESAT"=$B$1,"IES"=$B$1,"toutes les données"=$B$1),"à collecter","non concerné ")</f>
        <v>à collecter</v>
      </c>
      <c r="K187" s="269"/>
    </row>
    <row r="188" spans="1:11" ht="62.85" customHeight="1" outlineLevel="1" x14ac:dyDescent="0.25">
      <c r="A188" s="10"/>
      <c r="B188" s="12">
        <v>1200</v>
      </c>
      <c r="C188" s="124"/>
      <c r="D188" s="13" t="s">
        <v>1117</v>
      </c>
      <c r="E188" s="34" t="s">
        <v>723</v>
      </c>
      <c r="F188" s="5"/>
      <c r="G188" s="5"/>
      <c r="H188" s="5"/>
      <c r="I188" s="63" t="s">
        <v>1110</v>
      </c>
      <c r="J188" s="407" t="str">
        <f>IF(OR("IME"=$B$1,"ITEP"=$B$1,"IEM"=$B$1,"IDA"=$B$1,"EEAP"=$B$1,"IDV"=$B$1,"MAS"=$B$1,"FAM/EAM"=$B$1,"CRP"=$B$1,"EANM"=$B$1,"EHPAD"=$B$1,"ESAT"=$B$1,"IES"=$B$1,"toutes les données"=$B$1),"à collecter","non concerné ")</f>
        <v>à collecter</v>
      </c>
      <c r="K188" s="269"/>
    </row>
    <row r="189" spans="1:11" ht="62.85" customHeight="1" outlineLevel="1" x14ac:dyDescent="0.25">
      <c r="A189" s="10"/>
      <c r="B189" s="12">
        <v>1201</v>
      </c>
      <c r="C189" s="124"/>
      <c r="D189" s="13" t="s">
        <v>1118</v>
      </c>
      <c r="E189" s="34" t="s">
        <v>723</v>
      </c>
      <c r="F189" s="13"/>
      <c r="G189" s="5"/>
      <c r="H189" s="5"/>
      <c r="I189" s="63" t="s">
        <v>1110</v>
      </c>
      <c r="J189" s="407" t="str">
        <f>IF(OR("IME"=$B$1,"ITEP"=$B$1,"IEM"=$B$1,"IDA"=$B$1,"EEAP"=$B$1,"IDV"=$B$1,"MAS"=$B$1,"FAM/EAM"=$B$1,"CRP"=$B$1,"EANM"=$B$1,"EHPAD"=$B$1,"ESAT"=$B$1,"IES"=$B$1,"toutes les données"=$B$1),"à collecter","non concerné ")</f>
        <v>à collecter</v>
      </c>
      <c r="K189" s="269"/>
    </row>
    <row r="190" spans="1:11" ht="62.85" customHeight="1" outlineLevel="1" x14ac:dyDescent="0.25">
      <c r="A190" s="10"/>
      <c r="B190" s="12">
        <v>1202</v>
      </c>
      <c r="C190" s="594"/>
      <c r="D190" s="578" t="s">
        <v>1119</v>
      </c>
      <c r="E190" s="579"/>
      <c r="F190" s="578" t="s">
        <v>1120</v>
      </c>
      <c r="G190" s="579"/>
      <c r="H190" s="579"/>
      <c r="I190" s="580" t="s">
        <v>1110</v>
      </c>
      <c r="J190" s="581" t="str">
        <f>IF(OR("IME"=$B$1,"ITEP"=$B$1,"IEM"=$B$1,"IDA"=$B$1,"EEAP"=$B$1,"IDV"=$B$1,"MAS"=$B$1,"FAM/EAM"=$B$1,"CRP"=$B$1,"EANM"=$B$1,"EHPAD"=$B$1,"ESAT"=$B$1,"IES"=$B$1,"toutes les données"=$B$1),"à collecter","non concerné ")</f>
        <v>à collecter</v>
      </c>
      <c r="K190" s="269"/>
    </row>
    <row r="191" spans="1:11" ht="19.5" outlineLevel="1" thickBot="1" x14ac:dyDescent="0.3">
      <c r="A191" s="271"/>
      <c r="B191" s="272"/>
      <c r="C191" s="273"/>
      <c r="D191" s="274"/>
      <c r="E191" s="275"/>
      <c r="F191" s="276"/>
      <c r="G191" s="275"/>
      <c r="H191" s="275"/>
      <c r="I191" s="277"/>
      <c r="J191" s="275"/>
      <c r="K191" s="270"/>
    </row>
  </sheetData>
  <sheetProtection formatCells="0" sort="0" autoFilter="0" pivotTables="0"/>
  <dataConsolidate/>
  <conditionalFormatting sqref="J1:J1048576">
    <cfRule type="cellIs" dxfId="13" priority="5" operator="equal">
      <formula>"à collecter"</formula>
    </cfRule>
  </conditionalFormatting>
  <dataValidations count="1">
    <dataValidation type="list" allowBlank="1" showInputMessage="1" showErrorMessage="1" sqref="B1" xr:uid="{00000000-0002-0000-04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7" manualBreakCount="7">
    <brk id="42" max="10" man="1"/>
    <brk id="63" max="10" man="1"/>
    <brk id="99" max="10" man="1"/>
    <brk id="116" max="10" man="1"/>
    <brk id="136" max="10" man="1"/>
    <brk id="153" max="10" man="1"/>
    <brk id="167" max="10"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1">
    <tabColor theme="2" tint="0.59999389629810485"/>
    <pageSetUpPr fitToPage="1"/>
  </sheetPr>
  <dimension ref="A1:M180"/>
  <sheetViews>
    <sheetView zoomScale="60" zoomScaleNormal="60" zoomScaleSheetLayoutView="70" workbookViewId="0"/>
  </sheetViews>
  <sheetFormatPr baseColWidth="10" defaultColWidth="10.85546875" defaultRowHeight="38.1" customHeight="1" outlineLevelRow="1" outlineLevelCol="1" x14ac:dyDescent="0.25"/>
  <cols>
    <col min="1" max="1" width="15.5703125" style="32" customWidth="1"/>
    <col min="2" max="2" width="23.5703125" style="44" customWidth="1"/>
    <col min="3" max="3" width="32.5703125" style="44" customWidth="1"/>
    <col min="4" max="4" width="53.5703125" style="43" customWidth="1"/>
    <col min="5" max="5" width="30.5703125" style="32" customWidth="1"/>
    <col min="6" max="6" width="50.5703125" style="32" customWidth="1"/>
    <col min="7" max="8" width="25.5703125" style="32" customWidth="1"/>
    <col min="9" max="9" width="21.5703125" style="32" hidden="1" customWidth="1" outlineLevel="1"/>
    <col min="10" max="10" width="30.5703125" style="32" customWidth="1" collapsed="1"/>
    <col min="11" max="11" width="3.5703125" style="32" customWidth="1"/>
    <col min="12" max="12" width="16.42578125" style="32" customWidth="1"/>
    <col min="13" max="16384" width="10.85546875" style="32"/>
  </cols>
  <sheetData>
    <row r="1" spans="1:13" s="1" customFormat="1" ht="59.85" customHeight="1" thickBot="1" x14ac:dyDescent="0.3">
      <c r="A1" s="155" t="s">
        <v>881</v>
      </c>
      <c r="B1" s="498" t="s">
        <v>893</v>
      </c>
      <c r="C1" s="389" t="s">
        <v>281</v>
      </c>
      <c r="D1" s="278"/>
      <c r="E1" s="278"/>
      <c r="F1" s="278"/>
      <c r="G1" s="278"/>
      <c r="H1" s="278"/>
      <c r="I1" s="278"/>
      <c r="J1" s="293"/>
      <c r="L1" s="89"/>
      <c r="M1" s="90"/>
    </row>
    <row r="2" spans="1:13" s="1" customFormat="1" ht="17.100000000000001" customHeight="1" x14ac:dyDescent="0.25">
      <c r="A2" s="162"/>
      <c r="B2" s="163"/>
      <c r="C2" s="163"/>
      <c r="D2" s="160"/>
      <c r="E2" s="160"/>
      <c r="F2" s="160"/>
      <c r="G2" s="160"/>
      <c r="H2" s="160"/>
      <c r="I2" s="160"/>
      <c r="L2" s="89"/>
      <c r="M2" s="90"/>
    </row>
    <row r="3" spans="1:13" ht="61.5" customHeight="1" thickBot="1" x14ac:dyDescent="0.3">
      <c r="A3" s="36" t="s">
        <v>778</v>
      </c>
      <c r="B3" s="37" t="s">
        <v>675</v>
      </c>
      <c r="C3" s="123" t="s">
        <v>906</v>
      </c>
      <c r="D3" s="37" t="s">
        <v>907</v>
      </c>
      <c r="E3" s="82" t="s">
        <v>908</v>
      </c>
      <c r="F3" s="37" t="s">
        <v>740</v>
      </c>
      <c r="G3" s="37" t="s">
        <v>905</v>
      </c>
      <c r="H3" s="37" t="s">
        <v>863</v>
      </c>
      <c r="I3" s="37" t="s">
        <v>891</v>
      </c>
      <c r="J3" s="37" t="s">
        <v>883</v>
      </c>
      <c r="K3" s="208"/>
    </row>
    <row r="4" spans="1:13" s="1" customFormat="1" ht="17.850000000000001" customHeight="1" thickBot="1" x14ac:dyDescent="0.3">
      <c r="A4" s="169"/>
      <c r="B4" s="53"/>
      <c r="C4" s="53"/>
      <c r="D4" s="47"/>
      <c r="E4" s="46"/>
      <c r="F4" s="3"/>
      <c r="G4" s="46"/>
      <c r="H4" s="46"/>
      <c r="I4" s="46"/>
      <c r="J4" s="46"/>
      <c r="K4" s="46"/>
    </row>
    <row r="5" spans="1:13" s="1" customFormat="1" ht="38.1" customHeight="1" thickBot="1" x14ac:dyDescent="0.3">
      <c r="A5" s="390" t="s">
        <v>282</v>
      </c>
      <c r="B5" s="383"/>
      <c r="C5" s="383"/>
      <c r="D5" s="384"/>
      <c r="E5" s="384"/>
      <c r="F5" s="384"/>
      <c r="G5" s="384"/>
      <c r="H5" s="384"/>
      <c r="I5" s="385"/>
      <c r="J5" s="384"/>
      <c r="K5" s="385"/>
    </row>
    <row r="6" spans="1:13" s="1" customFormat="1" ht="38.1" customHeight="1" outlineLevel="1" x14ac:dyDescent="0.25">
      <c r="A6" s="173" t="s">
        <v>282</v>
      </c>
      <c r="B6" s="174" t="s">
        <v>180</v>
      </c>
      <c r="C6" s="174"/>
      <c r="D6" s="387"/>
      <c r="E6" s="174"/>
      <c r="F6" s="174"/>
      <c r="G6" s="174"/>
      <c r="H6" s="174"/>
      <c r="I6" s="388"/>
      <c r="J6" s="388"/>
      <c r="K6" s="283"/>
    </row>
    <row r="7" spans="1:13" s="1" customFormat="1" ht="38.1" customHeight="1" outlineLevel="1" x14ac:dyDescent="0.25">
      <c r="A7" s="54" t="s">
        <v>282</v>
      </c>
      <c r="B7" s="55">
        <v>348</v>
      </c>
      <c r="C7" s="119" t="s">
        <v>833</v>
      </c>
      <c r="D7" s="47"/>
      <c r="E7" s="55"/>
      <c r="F7" s="55"/>
      <c r="G7" s="55"/>
      <c r="H7" s="55" t="s">
        <v>283</v>
      </c>
      <c r="I7" s="55" t="s">
        <v>916</v>
      </c>
      <c r="J7" s="57" t="str">
        <f t="shared" ref="J7:J17" si="0">IF(OR("IME"=$B$1,"ITEP"=$B$1,"IEM"=$B$1,"IDA"=$B$1,"EEAP"=$B$1,"IDV"=$B$1,"MAS"=$B$1,"FAM/EAM"=$B$1,"CRP"=$B$1,"EANM"=$B$1,"EHPAD"=$B$1,"ESAT"=$B$1,"SSIAD"=$B$1,"SESSAD"=$B$1,"SAMSAH"=$B$1,"SPASAD"=$B$1,"SAVS"=$B$1,"CAMSP"=$B$1,"CMPP"=$B$1,"toutes les données"=$B$1,"IES"=$B$1),"à collecter","non concerné ")</f>
        <v>à collecter</v>
      </c>
      <c r="K7" s="170"/>
    </row>
    <row r="8" spans="1:13" s="1" customFormat="1" ht="38.1" customHeight="1" outlineLevel="1" x14ac:dyDescent="0.25">
      <c r="A8" s="70" t="s">
        <v>282</v>
      </c>
      <c r="B8" s="58">
        <v>349</v>
      </c>
      <c r="C8" s="120" t="s">
        <v>833</v>
      </c>
      <c r="D8" s="59" t="s">
        <v>1008</v>
      </c>
      <c r="E8" s="501" t="s">
        <v>181</v>
      </c>
      <c r="F8" s="60" t="s">
        <v>1009</v>
      </c>
      <c r="G8" s="60"/>
      <c r="H8" s="60" t="s">
        <v>186</v>
      </c>
      <c r="I8" s="60" t="s">
        <v>916</v>
      </c>
      <c r="J8" s="61" t="str">
        <f t="shared" si="0"/>
        <v>à collecter</v>
      </c>
      <c r="K8" s="170"/>
    </row>
    <row r="9" spans="1:13" s="1" customFormat="1" ht="38.1" customHeight="1" outlineLevel="1" x14ac:dyDescent="0.25">
      <c r="A9" s="70" t="s">
        <v>282</v>
      </c>
      <c r="B9" s="58">
        <v>857</v>
      </c>
      <c r="C9" s="120" t="s">
        <v>833</v>
      </c>
      <c r="D9" s="72" t="s">
        <v>727</v>
      </c>
      <c r="E9" s="501" t="s">
        <v>181</v>
      </c>
      <c r="F9" s="60"/>
      <c r="G9" s="60"/>
      <c r="H9" s="60" t="s">
        <v>186</v>
      </c>
      <c r="I9" s="60" t="s">
        <v>916</v>
      </c>
      <c r="J9" s="61" t="str">
        <f t="shared" si="0"/>
        <v>à collecter</v>
      </c>
      <c r="K9" s="170"/>
    </row>
    <row r="10" spans="1:13" s="1" customFormat="1" ht="38.1" customHeight="1" outlineLevel="1" x14ac:dyDescent="0.25">
      <c r="A10" s="70" t="s">
        <v>282</v>
      </c>
      <c r="B10" s="58">
        <v>858</v>
      </c>
      <c r="C10" s="120" t="s">
        <v>833</v>
      </c>
      <c r="D10" s="72" t="s">
        <v>728</v>
      </c>
      <c r="E10" s="501" t="s">
        <v>181</v>
      </c>
      <c r="F10" s="60"/>
      <c r="G10" s="60"/>
      <c r="H10" s="60" t="s">
        <v>186</v>
      </c>
      <c r="I10" s="60" t="s">
        <v>916</v>
      </c>
      <c r="J10" s="61" t="str">
        <f t="shared" si="0"/>
        <v>à collecter</v>
      </c>
      <c r="K10" s="170"/>
    </row>
    <row r="11" spans="1:13" s="1" customFormat="1" ht="38.1" customHeight="1" outlineLevel="1" x14ac:dyDescent="0.25">
      <c r="A11" s="70" t="s">
        <v>282</v>
      </c>
      <c r="B11" s="58">
        <v>350</v>
      </c>
      <c r="C11" s="120" t="s">
        <v>833</v>
      </c>
      <c r="D11" s="59" t="s">
        <v>504</v>
      </c>
      <c r="E11" s="501" t="s">
        <v>181</v>
      </c>
      <c r="F11" s="60"/>
      <c r="G11" s="60" t="s">
        <v>284</v>
      </c>
      <c r="H11" s="60" t="s">
        <v>186</v>
      </c>
      <c r="I11" s="60" t="s">
        <v>916</v>
      </c>
      <c r="J11" s="61" t="str">
        <f t="shared" si="0"/>
        <v>à collecter</v>
      </c>
      <c r="K11" s="170"/>
    </row>
    <row r="12" spans="1:13" s="1" customFormat="1" ht="38.1" customHeight="1" outlineLevel="1" x14ac:dyDescent="0.25">
      <c r="A12" s="54" t="s">
        <v>282</v>
      </c>
      <c r="B12" s="55">
        <v>861</v>
      </c>
      <c r="C12" s="119" t="s">
        <v>834</v>
      </c>
      <c r="D12" s="47"/>
      <c r="E12" s="55"/>
      <c r="F12" s="55"/>
      <c r="G12" s="55" t="s">
        <v>182</v>
      </c>
      <c r="H12" s="55" t="s">
        <v>283</v>
      </c>
      <c r="I12" s="55" t="s">
        <v>916</v>
      </c>
      <c r="J12" s="57" t="str">
        <f t="shared" si="0"/>
        <v>à collecter</v>
      </c>
      <c r="K12" s="170"/>
    </row>
    <row r="13" spans="1:13" s="1" customFormat="1" ht="38.1" customHeight="1" outlineLevel="1" x14ac:dyDescent="0.25">
      <c r="A13" s="70" t="s">
        <v>282</v>
      </c>
      <c r="B13" s="58">
        <v>862</v>
      </c>
      <c r="C13" s="120" t="s">
        <v>834</v>
      </c>
      <c r="D13" s="59" t="s">
        <v>285</v>
      </c>
      <c r="E13" s="34" t="s">
        <v>181</v>
      </c>
      <c r="F13" s="60"/>
      <c r="G13" s="60"/>
      <c r="H13" s="60" t="s">
        <v>186</v>
      </c>
      <c r="I13" s="60" t="s">
        <v>916</v>
      </c>
      <c r="J13" s="61" t="str">
        <f t="shared" si="0"/>
        <v>à collecter</v>
      </c>
      <c r="K13" s="170"/>
    </row>
    <row r="14" spans="1:13" s="1" customFormat="1" ht="38.1" customHeight="1" outlineLevel="1" x14ac:dyDescent="0.25">
      <c r="A14" s="70" t="s">
        <v>282</v>
      </c>
      <c r="B14" s="58">
        <v>863</v>
      </c>
      <c r="C14" s="120" t="s">
        <v>834</v>
      </c>
      <c r="D14" s="59" t="s">
        <v>286</v>
      </c>
      <c r="E14" s="501" t="s">
        <v>181</v>
      </c>
      <c r="F14" s="60"/>
      <c r="G14" s="60"/>
      <c r="H14" s="60" t="s">
        <v>186</v>
      </c>
      <c r="I14" s="60" t="s">
        <v>916</v>
      </c>
      <c r="J14" s="61" t="str">
        <f t="shared" si="0"/>
        <v>à collecter</v>
      </c>
      <c r="K14" s="170"/>
    </row>
    <row r="15" spans="1:13" s="1" customFormat="1" ht="38.1" customHeight="1" outlineLevel="1" x14ac:dyDescent="0.25">
      <c r="A15" s="70" t="s">
        <v>282</v>
      </c>
      <c r="B15" s="58">
        <v>864</v>
      </c>
      <c r="C15" s="120" t="s">
        <v>834</v>
      </c>
      <c r="D15" s="59" t="s">
        <v>289</v>
      </c>
      <c r="E15" s="501" t="s">
        <v>181</v>
      </c>
      <c r="F15" s="60"/>
      <c r="G15" s="60"/>
      <c r="H15" s="60" t="s">
        <v>186</v>
      </c>
      <c r="I15" s="60" t="s">
        <v>916</v>
      </c>
      <c r="J15" s="61" t="str">
        <f t="shared" si="0"/>
        <v>à collecter</v>
      </c>
      <c r="K15" s="170"/>
    </row>
    <row r="16" spans="1:13" s="1" customFormat="1" ht="38.1" customHeight="1" outlineLevel="1" x14ac:dyDescent="0.25">
      <c r="A16" s="70" t="s">
        <v>282</v>
      </c>
      <c r="B16" s="58">
        <v>865</v>
      </c>
      <c r="C16" s="120" t="s">
        <v>834</v>
      </c>
      <c r="D16" s="59" t="s">
        <v>287</v>
      </c>
      <c r="E16" s="501" t="s">
        <v>181</v>
      </c>
      <c r="F16" s="60"/>
      <c r="G16" s="60"/>
      <c r="H16" s="60" t="s">
        <v>186</v>
      </c>
      <c r="I16" s="60" t="s">
        <v>916</v>
      </c>
      <c r="J16" s="61" t="str">
        <f t="shared" si="0"/>
        <v>à collecter</v>
      </c>
      <c r="K16" s="170"/>
    </row>
    <row r="17" spans="1:11" s="1" customFormat="1" ht="38.1" customHeight="1" outlineLevel="1" x14ac:dyDescent="0.25">
      <c r="A17" s="70" t="s">
        <v>282</v>
      </c>
      <c r="B17" s="58">
        <v>866</v>
      </c>
      <c r="C17" s="120" t="s">
        <v>834</v>
      </c>
      <c r="D17" s="59" t="s">
        <v>290</v>
      </c>
      <c r="E17" s="501" t="s">
        <v>181</v>
      </c>
      <c r="F17" s="60"/>
      <c r="G17" s="60"/>
      <c r="H17" s="60" t="s">
        <v>186</v>
      </c>
      <c r="I17" s="60" t="s">
        <v>916</v>
      </c>
      <c r="J17" s="61" t="str">
        <f t="shared" si="0"/>
        <v>à collecter</v>
      </c>
      <c r="K17" s="170"/>
    </row>
    <row r="18" spans="1:11" s="1" customFormat="1" ht="38.1" customHeight="1" outlineLevel="1" thickBot="1" x14ac:dyDescent="0.3">
      <c r="A18" s="73" t="s">
        <v>282</v>
      </c>
      <c r="B18" s="74">
        <v>867</v>
      </c>
      <c r="C18" s="122" t="s">
        <v>834</v>
      </c>
      <c r="D18" s="75" t="s">
        <v>288</v>
      </c>
      <c r="E18" s="502" t="s">
        <v>181</v>
      </c>
      <c r="F18" s="76"/>
      <c r="G18" s="76"/>
      <c r="H18" s="76"/>
      <c r="I18" s="76" t="s">
        <v>916</v>
      </c>
      <c r="J18" s="375" t="str">
        <f>IF(OR("IME"=$B$1,"ITEP"=$B$1,"IEM"=$B$1,,"IDA"=$B$1,"EEAP"=$B$1,"IDV"=$B$1,"MAS"=$B$1,"FAM/EAM"=$B$1,"CRP"=$B$1,,"EANM"=$B$1,"EHPAD"=$B$1,"ESAT"=$B$1,"SSIAD"=$B$1,"SESSAD"=$B$1,"SAMSAH"=$B$1,"SPASAD"=$B$1,"SAVS"=$B$1,"CAMSP"=$B$1,"CMPP"=$B$1,"toutes les données"=$B$1,"IES"=$B$1),"à collecter","non concerné ")</f>
        <v>à collecter</v>
      </c>
      <c r="K18" s="170"/>
    </row>
    <row r="19" spans="1:11" s="1" customFormat="1" ht="14.1" customHeight="1" outlineLevel="1" thickBot="1" x14ac:dyDescent="0.3">
      <c r="A19" s="284"/>
      <c r="B19" s="285"/>
      <c r="C19" s="386"/>
      <c r="D19" s="287"/>
      <c r="E19" s="503"/>
      <c r="F19" s="289"/>
      <c r="G19" s="288"/>
      <c r="H19" s="288"/>
      <c r="I19" s="171"/>
      <c r="J19" s="288"/>
      <c r="K19" s="172"/>
    </row>
    <row r="20" spans="1:11" s="1" customFormat="1" ht="38.1" customHeight="1" thickBot="1" x14ac:dyDescent="0.3">
      <c r="A20" s="49" t="s">
        <v>282</v>
      </c>
      <c r="B20" s="53"/>
      <c r="C20" s="53"/>
      <c r="D20" s="47"/>
      <c r="E20" s="504"/>
      <c r="F20" s="3"/>
      <c r="G20" s="46"/>
      <c r="H20" s="46"/>
      <c r="I20" s="46"/>
      <c r="J20" s="46"/>
    </row>
    <row r="21" spans="1:11" s="1" customFormat="1" ht="38.1" customHeight="1" thickBot="1" x14ac:dyDescent="0.3">
      <c r="A21" s="390" t="s">
        <v>291</v>
      </c>
      <c r="B21" s="383"/>
      <c r="C21" s="383"/>
      <c r="D21" s="384"/>
      <c r="E21" s="505"/>
      <c r="F21" s="384"/>
      <c r="G21" s="384"/>
      <c r="H21" s="384"/>
      <c r="I21" s="385"/>
      <c r="J21" s="384"/>
      <c r="K21" s="385"/>
    </row>
    <row r="22" spans="1:11" s="1" customFormat="1" ht="38.1" customHeight="1" outlineLevel="1" x14ac:dyDescent="0.25">
      <c r="A22" s="173" t="s">
        <v>291</v>
      </c>
      <c r="B22" s="174" t="s">
        <v>180</v>
      </c>
      <c r="C22" s="279"/>
      <c r="D22" s="280"/>
      <c r="E22" s="279"/>
      <c r="F22" s="281"/>
      <c r="G22" s="281"/>
      <c r="H22" s="281"/>
      <c r="I22" s="281"/>
      <c r="J22" s="282"/>
      <c r="K22" s="175"/>
    </row>
    <row r="23" spans="1:11" s="1" customFormat="1" ht="38.1" customHeight="1" outlineLevel="1" x14ac:dyDescent="0.25">
      <c r="A23" s="54" t="s">
        <v>291</v>
      </c>
      <c r="B23" s="55">
        <v>365</v>
      </c>
      <c r="C23" s="119" t="s">
        <v>835</v>
      </c>
      <c r="D23" s="47"/>
      <c r="E23" s="55"/>
      <c r="F23" s="55"/>
      <c r="G23" s="55"/>
      <c r="H23" s="55" t="s">
        <v>283</v>
      </c>
      <c r="I23" s="55" t="s">
        <v>916</v>
      </c>
      <c r="J23" s="57" t="str">
        <f t="shared" ref="J23:J33" si="1">IF(OR("IME"=$B$1,"ITEP"=$B$1,"IEM"=$B$1,"IDA"=$B$1,"EEAP"=$B$1,"IDV"=$B$1,"MAS"=$B$1,"FAM/EAM"=$B$1,"CRP"=$B$1,"EANM"=$B$1,"EHPAD"=$B$1,"ESAT"=$B$1,"SSIAD"=$B$1,"SESSAD"=$B$1,"SAMSAH"=$B$1,"SPASAD"=$B$1,"SAVS"=$B$1,"CAMSP"=$B$1,"CMPP"=$B$1,"toutes les données"=$B$1,"IES"=$B$1),"à collecter","non concerné ")</f>
        <v>à collecter</v>
      </c>
      <c r="K23" s="170"/>
    </row>
    <row r="24" spans="1:11" s="1" customFormat="1" ht="38.1" customHeight="1" outlineLevel="1" x14ac:dyDescent="0.25">
      <c r="A24" s="54" t="s">
        <v>291</v>
      </c>
      <c r="B24" s="58">
        <v>366</v>
      </c>
      <c r="C24" s="120" t="s">
        <v>835</v>
      </c>
      <c r="D24" s="59" t="s">
        <v>1018</v>
      </c>
      <c r="E24" s="501" t="s">
        <v>181</v>
      </c>
      <c r="F24" s="60"/>
      <c r="G24" s="60" t="s">
        <v>400</v>
      </c>
      <c r="H24" s="60" t="s">
        <v>186</v>
      </c>
      <c r="I24" s="60" t="s">
        <v>916</v>
      </c>
      <c r="J24" s="61" t="str">
        <f t="shared" si="1"/>
        <v>à collecter</v>
      </c>
      <c r="K24" s="170"/>
    </row>
    <row r="25" spans="1:11" s="1" customFormat="1" ht="38.1" customHeight="1" outlineLevel="1" x14ac:dyDescent="0.25">
      <c r="A25" s="54" t="s">
        <v>291</v>
      </c>
      <c r="B25" s="139">
        <v>367</v>
      </c>
      <c r="C25" s="120" t="s">
        <v>835</v>
      </c>
      <c r="D25" s="59" t="s">
        <v>1051</v>
      </c>
      <c r="E25" s="501" t="s">
        <v>181</v>
      </c>
      <c r="F25" s="60"/>
      <c r="G25" s="60"/>
      <c r="H25" s="60" t="s">
        <v>292</v>
      </c>
      <c r="I25" s="60" t="s">
        <v>916</v>
      </c>
      <c r="J25" s="61" t="str">
        <f t="shared" si="1"/>
        <v>à collecter</v>
      </c>
      <c r="K25" s="170"/>
    </row>
    <row r="26" spans="1:11" s="1" customFormat="1" ht="38.1" customHeight="1" outlineLevel="1" x14ac:dyDescent="0.25">
      <c r="A26" s="54" t="s">
        <v>291</v>
      </c>
      <c r="B26" s="55">
        <v>368</v>
      </c>
      <c r="C26" s="119" t="s">
        <v>836</v>
      </c>
      <c r="D26" s="47"/>
      <c r="E26" s="55"/>
      <c r="F26" s="55"/>
      <c r="G26" s="55" t="s">
        <v>182</v>
      </c>
      <c r="H26" s="55" t="s">
        <v>266</v>
      </c>
      <c r="I26" s="55" t="s">
        <v>916</v>
      </c>
      <c r="J26" s="57" t="str">
        <f t="shared" si="1"/>
        <v>à collecter</v>
      </c>
      <c r="K26" s="170"/>
    </row>
    <row r="27" spans="1:11" s="1" customFormat="1" ht="45" customHeight="1" outlineLevel="1" x14ac:dyDescent="0.25">
      <c r="A27" s="54" t="s">
        <v>291</v>
      </c>
      <c r="B27" s="135">
        <v>369</v>
      </c>
      <c r="C27" s="136" t="s">
        <v>836</v>
      </c>
      <c r="D27" s="132" t="s">
        <v>293</v>
      </c>
      <c r="E27" s="506"/>
      <c r="F27" s="132" t="s">
        <v>871</v>
      </c>
      <c r="G27" s="133"/>
      <c r="H27" s="133"/>
      <c r="I27" s="133" t="s">
        <v>916</v>
      </c>
      <c r="J27" s="134" t="str">
        <f t="shared" si="1"/>
        <v>à collecter</v>
      </c>
      <c r="K27" s="170"/>
    </row>
    <row r="28" spans="1:11" s="1" customFormat="1" ht="69" customHeight="1" outlineLevel="1" x14ac:dyDescent="0.25">
      <c r="A28" s="54" t="s">
        <v>291</v>
      </c>
      <c r="B28" s="135">
        <v>370</v>
      </c>
      <c r="C28" s="136" t="s">
        <v>836</v>
      </c>
      <c r="D28" s="132" t="s">
        <v>1051</v>
      </c>
      <c r="E28" s="506"/>
      <c r="F28" s="132" t="s">
        <v>873</v>
      </c>
      <c r="G28" s="133"/>
      <c r="H28" s="133"/>
      <c r="I28" s="133" t="s">
        <v>916</v>
      </c>
      <c r="J28" s="134" t="str">
        <f t="shared" si="1"/>
        <v>à collecter</v>
      </c>
      <c r="K28" s="170"/>
    </row>
    <row r="29" spans="1:11" s="1" customFormat="1" ht="38.1" customHeight="1" outlineLevel="1" x14ac:dyDescent="0.25">
      <c r="A29" s="54" t="s">
        <v>291</v>
      </c>
      <c r="B29" s="55">
        <v>371</v>
      </c>
      <c r="C29" s="121" t="s">
        <v>836</v>
      </c>
      <c r="D29" s="62" t="s">
        <v>294</v>
      </c>
      <c r="E29" s="55"/>
      <c r="F29" s="63"/>
      <c r="G29" s="63"/>
      <c r="H29" s="63"/>
      <c r="I29" s="63" t="s">
        <v>916</v>
      </c>
      <c r="J29" s="64" t="str">
        <f t="shared" si="1"/>
        <v>à collecter</v>
      </c>
      <c r="K29" s="170"/>
    </row>
    <row r="30" spans="1:11" s="1" customFormat="1" ht="38.1" customHeight="1" outlineLevel="1" x14ac:dyDescent="0.25">
      <c r="A30" s="54" t="s">
        <v>291</v>
      </c>
      <c r="B30" s="55">
        <v>372</v>
      </c>
      <c r="C30" s="119" t="s">
        <v>837</v>
      </c>
      <c r="D30" s="47"/>
      <c r="E30" s="55"/>
      <c r="F30" s="55"/>
      <c r="G30" s="55" t="s">
        <v>186</v>
      </c>
      <c r="H30" s="55" t="s">
        <v>297</v>
      </c>
      <c r="I30" s="55" t="s">
        <v>916</v>
      </c>
      <c r="J30" s="57" t="str">
        <f t="shared" si="1"/>
        <v>à collecter</v>
      </c>
      <c r="K30" s="170"/>
    </row>
    <row r="31" spans="1:11" s="1" customFormat="1" ht="38.1" customHeight="1" outlineLevel="1" x14ac:dyDescent="0.25">
      <c r="A31" s="54" t="s">
        <v>291</v>
      </c>
      <c r="B31" s="58">
        <v>373</v>
      </c>
      <c r="C31" s="120" t="s">
        <v>837</v>
      </c>
      <c r="D31" s="59" t="s">
        <v>295</v>
      </c>
      <c r="E31" s="501" t="s">
        <v>181</v>
      </c>
      <c r="F31" s="60"/>
      <c r="G31" s="60"/>
      <c r="H31" s="60" t="s">
        <v>186</v>
      </c>
      <c r="I31" s="60" t="s">
        <v>916</v>
      </c>
      <c r="J31" s="61" t="str">
        <f t="shared" si="1"/>
        <v>à collecter</v>
      </c>
      <c r="K31" s="170"/>
    </row>
    <row r="32" spans="1:11" s="1" customFormat="1" ht="38.1" customHeight="1" outlineLevel="1" x14ac:dyDescent="0.25">
      <c r="A32" s="54" t="s">
        <v>291</v>
      </c>
      <c r="B32" s="58">
        <v>374</v>
      </c>
      <c r="C32" s="120" t="s">
        <v>837</v>
      </c>
      <c r="D32" s="59" t="s">
        <v>296</v>
      </c>
      <c r="E32" s="501" t="s">
        <v>181</v>
      </c>
      <c r="F32" s="60"/>
      <c r="G32" s="60"/>
      <c r="H32" s="60" t="s">
        <v>186</v>
      </c>
      <c r="I32" s="60" t="s">
        <v>916</v>
      </c>
      <c r="J32" s="61" t="str">
        <f t="shared" si="1"/>
        <v>à collecter</v>
      </c>
      <c r="K32" s="170"/>
    </row>
    <row r="33" spans="1:11" s="1" customFormat="1" ht="38.1" customHeight="1" outlineLevel="1" x14ac:dyDescent="0.25">
      <c r="A33" s="54" t="s">
        <v>291</v>
      </c>
      <c r="B33" s="58">
        <v>375</v>
      </c>
      <c r="C33" s="120" t="s">
        <v>837</v>
      </c>
      <c r="D33" s="59" t="s">
        <v>729</v>
      </c>
      <c r="E33" s="501" t="s">
        <v>181</v>
      </c>
      <c r="F33" s="60"/>
      <c r="G33" s="60"/>
      <c r="H33" s="60" t="s">
        <v>292</v>
      </c>
      <c r="I33" s="60" t="s">
        <v>916</v>
      </c>
      <c r="J33" s="61" t="str">
        <f t="shared" si="1"/>
        <v>à collecter</v>
      </c>
      <c r="K33" s="170"/>
    </row>
    <row r="34" spans="1:11" s="1" customFormat="1" ht="38.1" customHeight="1" outlineLevel="1" x14ac:dyDescent="0.25">
      <c r="A34" s="497" t="s">
        <v>291</v>
      </c>
      <c r="B34" s="290" t="s">
        <v>262</v>
      </c>
      <c r="C34" s="290"/>
      <c r="D34" s="291"/>
      <c r="E34" s="290"/>
      <c r="F34" s="290"/>
      <c r="G34" s="290"/>
      <c r="H34" s="290"/>
      <c r="I34" s="290"/>
      <c r="J34" s="292"/>
      <c r="K34" s="283"/>
    </row>
    <row r="35" spans="1:11" s="1" customFormat="1" ht="38.1" customHeight="1" outlineLevel="1" x14ac:dyDescent="0.25">
      <c r="A35" s="54" t="s">
        <v>291</v>
      </c>
      <c r="B35" s="55">
        <v>376</v>
      </c>
      <c r="C35" s="119" t="s">
        <v>838</v>
      </c>
      <c r="D35" s="47"/>
      <c r="E35" s="55"/>
      <c r="F35" s="55"/>
      <c r="G35" s="55"/>
      <c r="H35" s="55"/>
      <c r="I35" s="55" t="s">
        <v>916</v>
      </c>
      <c r="J35" s="57" t="str">
        <f t="shared" ref="J35:J66" si="2">IF(OR("IME"=$B$1,"ITEP"=$B$1,"IEM"=$B$1,"IDA"=$B$1,"EEAP"=$B$1,"IDV"=$B$1,"MAS"=$B$1,"FAM/EAM"=$B$1,"CRP"=$B$1,"EANM"=$B$1,"EHPAD"=$B$1,"ESAT"=$B$1,"SSIAD"=$B$1,"SESSAD"=$B$1,"SAMSAH"=$B$1,"SPASAD"=$B$1,"SAVS"=$B$1,"CAMSP"=$B$1,"CMPP"=$B$1,"toutes les données"=$B$1,"IES"=$B$1),"à collecter","non concerné ")</f>
        <v>à collecter</v>
      </c>
      <c r="K35" s="170"/>
    </row>
    <row r="36" spans="1:11" s="1" customFormat="1" ht="38.1" customHeight="1" outlineLevel="1" x14ac:dyDescent="0.25">
      <c r="A36" s="54" t="s">
        <v>291</v>
      </c>
      <c r="B36" s="55">
        <v>377</v>
      </c>
      <c r="C36" s="121" t="s">
        <v>838</v>
      </c>
      <c r="D36" s="56" t="s">
        <v>1019</v>
      </c>
      <c r="E36" s="55"/>
      <c r="F36" s="55"/>
      <c r="G36" s="55"/>
      <c r="H36" s="55"/>
      <c r="I36" s="55" t="s">
        <v>916</v>
      </c>
      <c r="J36" s="57" t="str">
        <f t="shared" si="2"/>
        <v>à collecter</v>
      </c>
      <c r="K36" s="170"/>
    </row>
    <row r="37" spans="1:11" s="1" customFormat="1" ht="38.1" customHeight="1" outlineLevel="1" x14ac:dyDescent="0.25">
      <c r="A37" s="54" t="s">
        <v>291</v>
      </c>
      <c r="B37" s="58">
        <v>798</v>
      </c>
      <c r="C37" s="120" t="s">
        <v>838</v>
      </c>
      <c r="D37" s="59" t="s">
        <v>1020</v>
      </c>
      <c r="E37" s="501" t="s">
        <v>181</v>
      </c>
      <c r="F37" s="60"/>
      <c r="G37" s="60"/>
      <c r="H37" s="60" t="s">
        <v>186</v>
      </c>
      <c r="I37" s="60" t="s">
        <v>916</v>
      </c>
      <c r="J37" s="61" t="str">
        <f t="shared" si="2"/>
        <v>à collecter</v>
      </c>
      <c r="K37" s="170"/>
    </row>
    <row r="38" spans="1:11" s="1" customFormat="1" ht="38.1" customHeight="1" outlineLevel="1" x14ac:dyDescent="0.25">
      <c r="A38" s="54" t="s">
        <v>291</v>
      </c>
      <c r="B38" s="58">
        <v>799</v>
      </c>
      <c r="C38" s="120" t="s">
        <v>838</v>
      </c>
      <c r="D38" s="59" t="s">
        <v>298</v>
      </c>
      <c r="E38" s="501" t="s">
        <v>181</v>
      </c>
      <c r="F38" s="60"/>
      <c r="G38" s="60"/>
      <c r="H38" s="60" t="s">
        <v>186</v>
      </c>
      <c r="I38" s="60" t="s">
        <v>916</v>
      </c>
      <c r="J38" s="61" t="str">
        <f t="shared" si="2"/>
        <v>à collecter</v>
      </c>
      <c r="K38" s="170"/>
    </row>
    <row r="39" spans="1:11" s="1" customFormat="1" ht="38.1" customHeight="1" outlineLevel="1" x14ac:dyDescent="0.25">
      <c r="A39" s="54" t="s">
        <v>291</v>
      </c>
      <c r="B39" s="58">
        <v>378</v>
      </c>
      <c r="C39" s="120" t="s">
        <v>838</v>
      </c>
      <c r="D39" s="59" t="s">
        <v>1021</v>
      </c>
      <c r="E39" s="501" t="s">
        <v>181</v>
      </c>
      <c r="F39" s="60"/>
      <c r="G39" s="60"/>
      <c r="H39" s="60" t="s">
        <v>186</v>
      </c>
      <c r="I39" s="60" t="s">
        <v>916</v>
      </c>
      <c r="J39" s="61" t="str">
        <f t="shared" si="2"/>
        <v>à collecter</v>
      </c>
      <c r="K39" s="170"/>
    </row>
    <row r="40" spans="1:11" s="1" customFormat="1" ht="38.1" customHeight="1" outlineLevel="1" x14ac:dyDescent="0.25">
      <c r="A40" s="54" t="s">
        <v>291</v>
      </c>
      <c r="B40" s="58">
        <v>379</v>
      </c>
      <c r="C40" s="120" t="s">
        <v>838</v>
      </c>
      <c r="D40" s="59" t="s">
        <v>1022</v>
      </c>
      <c r="E40" s="501" t="s">
        <v>181</v>
      </c>
      <c r="F40" s="60"/>
      <c r="G40" s="60"/>
      <c r="H40" s="60" t="s">
        <v>186</v>
      </c>
      <c r="I40" s="60" t="s">
        <v>916</v>
      </c>
      <c r="J40" s="61" t="str">
        <f t="shared" si="2"/>
        <v>à collecter</v>
      </c>
      <c r="K40" s="170"/>
    </row>
    <row r="41" spans="1:11" s="1" customFormat="1" ht="38.1" customHeight="1" outlineLevel="1" x14ac:dyDescent="0.25">
      <c r="A41" s="54" t="s">
        <v>291</v>
      </c>
      <c r="B41" s="58">
        <v>380</v>
      </c>
      <c r="C41" s="120" t="s">
        <v>838</v>
      </c>
      <c r="D41" s="59" t="s">
        <v>1023</v>
      </c>
      <c r="E41" s="501" t="s">
        <v>181</v>
      </c>
      <c r="F41" s="60"/>
      <c r="G41" s="60"/>
      <c r="H41" s="60" t="s">
        <v>186</v>
      </c>
      <c r="I41" s="60" t="s">
        <v>916</v>
      </c>
      <c r="J41" s="61" t="str">
        <f t="shared" si="2"/>
        <v>à collecter</v>
      </c>
      <c r="K41" s="170"/>
    </row>
    <row r="42" spans="1:11" s="1" customFormat="1" ht="38.1" customHeight="1" outlineLevel="1" x14ac:dyDescent="0.25">
      <c r="A42" s="54" t="s">
        <v>291</v>
      </c>
      <c r="B42" s="55">
        <v>381</v>
      </c>
      <c r="C42" s="121" t="s">
        <v>838</v>
      </c>
      <c r="D42" s="56" t="s">
        <v>1024</v>
      </c>
      <c r="E42" s="55"/>
      <c r="F42" s="55"/>
      <c r="G42" s="55"/>
      <c r="H42" s="55"/>
      <c r="I42" s="55" t="s">
        <v>916</v>
      </c>
      <c r="J42" s="57" t="str">
        <f t="shared" si="2"/>
        <v>à collecter</v>
      </c>
      <c r="K42" s="170"/>
    </row>
    <row r="43" spans="1:11" s="1" customFormat="1" ht="38.1" customHeight="1" outlineLevel="1" x14ac:dyDescent="0.25">
      <c r="A43" s="54" t="s">
        <v>291</v>
      </c>
      <c r="B43" s="58">
        <v>382</v>
      </c>
      <c r="C43" s="120" t="s">
        <v>838</v>
      </c>
      <c r="D43" s="59" t="s">
        <v>1025</v>
      </c>
      <c r="E43" s="501" t="s">
        <v>181</v>
      </c>
      <c r="F43" s="60"/>
      <c r="G43" s="60"/>
      <c r="H43" s="60" t="s">
        <v>186</v>
      </c>
      <c r="I43" s="60" t="s">
        <v>916</v>
      </c>
      <c r="J43" s="61" t="str">
        <f t="shared" si="2"/>
        <v>à collecter</v>
      </c>
      <c r="K43" s="170"/>
    </row>
    <row r="44" spans="1:11" s="1" customFormat="1" ht="38.1" customHeight="1" outlineLevel="1" x14ac:dyDescent="0.25">
      <c r="A44" s="54" t="s">
        <v>291</v>
      </c>
      <c r="B44" s="58">
        <v>383</v>
      </c>
      <c r="C44" s="120" t="s">
        <v>838</v>
      </c>
      <c r="D44" s="59" t="s">
        <v>1026</v>
      </c>
      <c r="E44" s="501" t="s">
        <v>181</v>
      </c>
      <c r="F44" s="60"/>
      <c r="G44" s="60"/>
      <c r="H44" s="60"/>
      <c r="I44" s="60" t="s">
        <v>916</v>
      </c>
      <c r="J44" s="61" t="str">
        <f t="shared" si="2"/>
        <v>à collecter</v>
      </c>
      <c r="K44" s="170"/>
    </row>
    <row r="45" spans="1:11" s="1" customFormat="1" ht="38.1" customHeight="1" outlineLevel="1" x14ac:dyDescent="0.25">
      <c r="A45" s="54" t="s">
        <v>291</v>
      </c>
      <c r="B45" s="58">
        <v>800</v>
      </c>
      <c r="C45" s="120" t="s">
        <v>838</v>
      </c>
      <c r="D45" s="59" t="s">
        <v>1027</v>
      </c>
      <c r="E45" s="501" t="s">
        <v>181</v>
      </c>
      <c r="F45" s="60"/>
      <c r="G45" s="60"/>
      <c r="H45" s="60" t="s">
        <v>186</v>
      </c>
      <c r="I45" s="60" t="s">
        <v>916</v>
      </c>
      <c r="J45" s="61" t="str">
        <f t="shared" si="2"/>
        <v>à collecter</v>
      </c>
      <c r="K45" s="170"/>
    </row>
    <row r="46" spans="1:11" s="1" customFormat="1" ht="38.1" customHeight="1" outlineLevel="1" x14ac:dyDescent="0.25">
      <c r="A46" s="54" t="s">
        <v>291</v>
      </c>
      <c r="B46" s="58">
        <v>801</v>
      </c>
      <c r="C46" s="120" t="s">
        <v>838</v>
      </c>
      <c r="D46" s="59" t="s">
        <v>1028</v>
      </c>
      <c r="E46" s="501" t="s">
        <v>181</v>
      </c>
      <c r="F46" s="60"/>
      <c r="G46" s="60"/>
      <c r="H46" s="60" t="s">
        <v>186</v>
      </c>
      <c r="I46" s="60" t="s">
        <v>916</v>
      </c>
      <c r="J46" s="61" t="str">
        <f t="shared" si="2"/>
        <v>à collecter</v>
      </c>
      <c r="K46" s="170"/>
    </row>
    <row r="47" spans="1:11" s="1" customFormat="1" ht="38.1" customHeight="1" outlineLevel="1" x14ac:dyDescent="0.25">
      <c r="A47" s="54" t="s">
        <v>291</v>
      </c>
      <c r="B47" s="58">
        <v>802</v>
      </c>
      <c r="C47" s="120" t="s">
        <v>838</v>
      </c>
      <c r="D47" s="59" t="s">
        <v>1029</v>
      </c>
      <c r="E47" s="501" t="s">
        <v>181</v>
      </c>
      <c r="F47" s="60"/>
      <c r="G47" s="60"/>
      <c r="H47" s="60" t="s">
        <v>186</v>
      </c>
      <c r="I47" s="60" t="s">
        <v>916</v>
      </c>
      <c r="J47" s="61" t="str">
        <f t="shared" si="2"/>
        <v>à collecter</v>
      </c>
      <c r="K47" s="170"/>
    </row>
    <row r="48" spans="1:11" s="1" customFormat="1" ht="38.1" customHeight="1" outlineLevel="1" x14ac:dyDescent="0.25">
      <c r="A48" s="54" t="s">
        <v>291</v>
      </c>
      <c r="B48" s="58">
        <v>803</v>
      </c>
      <c r="C48" s="120" t="s">
        <v>838</v>
      </c>
      <c r="D48" s="59" t="s">
        <v>299</v>
      </c>
      <c r="E48" s="501" t="s">
        <v>181</v>
      </c>
      <c r="F48" s="60"/>
      <c r="G48" s="60"/>
      <c r="H48" s="60" t="s">
        <v>186</v>
      </c>
      <c r="I48" s="60" t="s">
        <v>916</v>
      </c>
      <c r="J48" s="61" t="str">
        <f t="shared" si="2"/>
        <v>à collecter</v>
      </c>
      <c r="K48" s="170"/>
    </row>
    <row r="49" spans="1:11" s="1" customFormat="1" ht="38.1" customHeight="1" outlineLevel="1" x14ac:dyDescent="0.25">
      <c r="A49" s="54" t="s">
        <v>291</v>
      </c>
      <c r="B49" s="55">
        <v>384</v>
      </c>
      <c r="C49" s="121" t="s">
        <v>838</v>
      </c>
      <c r="D49" s="56" t="s">
        <v>1030</v>
      </c>
      <c r="E49" s="55"/>
      <c r="F49" s="55"/>
      <c r="G49" s="55"/>
      <c r="H49" s="55"/>
      <c r="I49" s="55" t="s">
        <v>916</v>
      </c>
      <c r="J49" s="57" t="str">
        <f t="shared" si="2"/>
        <v>à collecter</v>
      </c>
      <c r="K49" s="170"/>
    </row>
    <row r="50" spans="1:11" s="1" customFormat="1" ht="38.1" customHeight="1" outlineLevel="1" x14ac:dyDescent="0.25">
      <c r="A50" s="54" t="s">
        <v>291</v>
      </c>
      <c r="B50" s="58">
        <v>385</v>
      </c>
      <c r="C50" s="120" t="s">
        <v>838</v>
      </c>
      <c r="D50" s="59" t="s">
        <v>1031</v>
      </c>
      <c r="E50" s="501" t="s">
        <v>181</v>
      </c>
      <c r="F50" s="60"/>
      <c r="G50" s="60"/>
      <c r="H50" s="60" t="s">
        <v>186</v>
      </c>
      <c r="I50" s="60" t="s">
        <v>916</v>
      </c>
      <c r="J50" s="61" t="str">
        <f t="shared" si="2"/>
        <v>à collecter</v>
      </c>
      <c r="K50" s="170"/>
    </row>
    <row r="51" spans="1:11" s="1" customFormat="1" ht="38.1" customHeight="1" outlineLevel="1" x14ac:dyDescent="0.25">
      <c r="A51" s="54" t="s">
        <v>291</v>
      </c>
      <c r="B51" s="58">
        <v>386</v>
      </c>
      <c r="C51" s="120" t="s">
        <v>838</v>
      </c>
      <c r="D51" s="59" t="s">
        <v>1032</v>
      </c>
      <c r="E51" s="501" t="s">
        <v>181</v>
      </c>
      <c r="F51" s="60"/>
      <c r="G51" s="60"/>
      <c r="H51" s="60" t="s">
        <v>186</v>
      </c>
      <c r="I51" s="60" t="s">
        <v>916</v>
      </c>
      <c r="J51" s="61" t="str">
        <f t="shared" si="2"/>
        <v>à collecter</v>
      </c>
      <c r="K51" s="170"/>
    </row>
    <row r="52" spans="1:11" s="1" customFormat="1" ht="38.1" customHeight="1" outlineLevel="1" x14ac:dyDescent="0.25">
      <c r="A52" s="54" t="s">
        <v>291</v>
      </c>
      <c r="B52" s="58">
        <v>387</v>
      </c>
      <c r="C52" s="120" t="s">
        <v>838</v>
      </c>
      <c r="D52" s="59" t="s">
        <v>1033</v>
      </c>
      <c r="E52" s="501" t="s">
        <v>181</v>
      </c>
      <c r="F52" s="60"/>
      <c r="G52" s="60"/>
      <c r="H52" s="60" t="s">
        <v>186</v>
      </c>
      <c r="I52" s="60" t="s">
        <v>916</v>
      </c>
      <c r="J52" s="61" t="str">
        <f t="shared" si="2"/>
        <v>à collecter</v>
      </c>
      <c r="K52" s="170"/>
    </row>
    <row r="53" spans="1:11" s="1" customFormat="1" ht="38.1" customHeight="1" outlineLevel="1" x14ac:dyDescent="0.25">
      <c r="A53" s="54" t="s">
        <v>291</v>
      </c>
      <c r="B53" s="58">
        <v>388</v>
      </c>
      <c r="C53" s="120" t="s">
        <v>838</v>
      </c>
      <c r="D53" s="59" t="s">
        <v>1034</v>
      </c>
      <c r="E53" s="501" t="s">
        <v>181</v>
      </c>
      <c r="F53" s="60"/>
      <c r="G53" s="60"/>
      <c r="H53" s="60" t="s">
        <v>186</v>
      </c>
      <c r="I53" s="60" t="s">
        <v>916</v>
      </c>
      <c r="J53" s="61" t="str">
        <f t="shared" si="2"/>
        <v>à collecter</v>
      </c>
      <c r="K53" s="170"/>
    </row>
    <row r="54" spans="1:11" s="1" customFormat="1" ht="38.1" customHeight="1" outlineLevel="1" x14ac:dyDescent="0.25">
      <c r="A54" s="54" t="s">
        <v>291</v>
      </c>
      <c r="B54" s="58">
        <v>389</v>
      </c>
      <c r="C54" s="120" t="s">
        <v>838</v>
      </c>
      <c r="D54" s="59" t="s">
        <v>1035</v>
      </c>
      <c r="E54" s="501" t="s">
        <v>181</v>
      </c>
      <c r="F54" s="60"/>
      <c r="G54" s="60"/>
      <c r="H54" s="60" t="s">
        <v>186</v>
      </c>
      <c r="I54" s="60" t="s">
        <v>916</v>
      </c>
      <c r="J54" s="61" t="str">
        <f t="shared" si="2"/>
        <v>à collecter</v>
      </c>
      <c r="K54" s="170"/>
    </row>
    <row r="55" spans="1:11" s="1" customFormat="1" ht="38.1" customHeight="1" outlineLevel="1" x14ac:dyDescent="0.25">
      <c r="A55" s="54" t="s">
        <v>291</v>
      </c>
      <c r="B55" s="58">
        <v>390</v>
      </c>
      <c r="C55" s="120" t="s">
        <v>838</v>
      </c>
      <c r="D55" s="59" t="s">
        <v>1036</v>
      </c>
      <c r="E55" s="501" t="s">
        <v>181</v>
      </c>
      <c r="F55" s="60"/>
      <c r="G55" s="60"/>
      <c r="H55" s="60" t="s">
        <v>186</v>
      </c>
      <c r="I55" s="60" t="s">
        <v>916</v>
      </c>
      <c r="J55" s="61" t="str">
        <f t="shared" si="2"/>
        <v>à collecter</v>
      </c>
      <c r="K55" s="170"/>
    </row>
    <row r="56" spans="1:11" s="1" customFormat="1" ht="38.1" customHeight="1" outlineLevel="1" x14ac:dyDescent="0.25">
      <c r="A56" s="54" t="s">
        <v>291</v>
      </c>
      <c r="B56" s="58">
        <v>804</v>
      </c>
      <c r="C56" s="120" t="s">
        <v>838</v>
      </c>
      <c r="D56" s="59" t="s">
        <v>1037</v>
      </c>
      <c r="E56" s="501" t="s">
        <v>181</v>
      </c>
      <c r="F56" s="60"/>
      <c r="G56" s="60"/>
      <c r="H56" s="60" t="s">
        <v>186</v>
      </c>
      <c r="I56" s="60" t="s">
        <v>916</v>
      </c>
      <c r="J56" s="61" t="str">
        <f t="shared" si="2"/>
        <v>à collecter</v>
      </c>
      <c r="K56" s="170"/>
    </row>
    <row r="57" spans="1:11" s="1" customFormat="1" ht="38.1" customHeight="1" outlineLevel="1" x14ac:dyDescent="0.25">
      <c r="A57" s="54" t="s">
        <v>291</v>
      </c>
      <c r="B57" s="58">
        <v>805</v>
      </c>
      <c r="C57" s="120" t="s">
        <v>838</v>
      </c>
      <c r="D57" s="59" t="s">
        <v>300</v>
      </c>
      <c r="E57" s="501" t="s">
        <v>181</v>
      </c>
      <c r="F57" s="60"/>
      <c r="G57" s="60"/>
      <c r="H57" s="60" t="s">
        <v>186</v>
      </c>
      <c r="I57" s="60" t="s">
        <v>916</v>
      </c>
      <c r="J57" s="61" t="str">
        <f t="shared" si="2"/>
        <v>à collecter</v>
      </c>
      <c r="K57" s="170"/>
    </row>
    <row r="58" spans="1:11" s="1" customFormat="1" ht="38.1" customHeight="1" outlineLevel="1" x14ac:dyDescent="0.25">
      <c r="A58" s="54" t="s">
        <v>291</v>
      </c>
      <c r="B58" s="58">
        <v>806</v>
      </c>
      <c r="C58" s="120" t="s">
        <v>838</v>
      </c>
      <c r="D58" s="59" t="s">
        <v>1038</v>
      </c>
      <c r="E58" s="501" t="s">
        <v>181</v>
      </c>
      <c r="F58" s="60"/>
      <c r="G58" s="60"/>
      <c r="H58" s="60" t="s">
        <v>186</v>
      </c>
      <c r="I58" s="60" t="s">
        <v>916</v>
      </c>
      <c r="J58" s="61" t="str">
        <f t="shared" si="2"/>
        <v>à collecter</v>
      </c>
      <c r="K58" s="170"/>
    </row>
    <row r="59" spans="1:11" s="1" customFormat="1" ht="38.1" customHeight="1" outlineLevel="1" x14ac:dyDescent="0.25">
      <c r="A59" s="54" t="s">
        <v>291</v>
      </c>
      <c r="B59" s="58">
        <v>807</v>
      </c>
      <c r="C59" s="120" t="s">
        <v>838</v>
      </c>
      <c r="D59" s="59" t="s">
        <v>1039</v>
      </c>
      <c r="E59" s="501" t="s">
        <v>181</v>
      </c>
      <c r="F59" s="60"/>
      <c r="G59" s="60"/>
      <c r="H59" s="60" t="s">
        <v>186</v>
      </c>
      <c r="I59" s="60" t="s">
        <v>916</v>
      </c>
      <c r="J59" s="61" t="str">
        <f t="shared" si="2"/>
        <v>à collecter</v>
      </c>
      <c r="K59" s="170"/>
    </row>
    <row r="60" spans="1:11" s="1" customFormat="1" ht="38.1" customHeight="1" outlineLevel="1" x14ac:dyDescent="0.25">
      <c r="A60" s="54" t="s">
        <v>291</v>
      </c>
      <c r="B60" s="55">
        <v>391</v>
      </c>
      <c r="C60" s="121" t="s">
        <v>838</v>
      </c>
      <c r="D60" s="56" t="s">
        <v>1040</v>
      </c>
      <c r="E60" s="55"/>
      <c r="F60" s="55"/>
      <c r="G60" s="55"/>
      <c r="H60" s="55"/>
      <c r="I60" s="55" t="s">
        <v>916</v>
      </c>
      <c r="J60" s="57" t="str">
        <f t="shared" si="2"/>
        <v>à collecter</v>
      </c>
      <c r="K60" s="170"/>
    </row>
    <row r="61" spans="1:11" s="1" customFormat="1" ht="38.1" customHeight="1" outlineLevel="1" x14ac:dyDescent="0.25">
      <c r="A61" s="54" t="s">
        <v>291</v>
      </c>
      <c r="B61" s="58">
        <v>392</v>
      </c>
      <c r="C61" s="120" t="s">
        <v>838</v>
      </c>
      <c r="D61" s="59" t="s">
        <v>1041</v>
      </c>
      <c r="E61" s="501" t="s">
        <v>181</v>
      </c>
      <c r="F61" s="60"/>
      <c r="G61" s="60"/>
      <c r="H61" s="60" t="s">
        <v>186</v>
      </c>
      <c r="I61" s="60" t="s">
        <v>916</v>
      </c>
      <c r="J61" s="61" t="str">
        <f t="shared" si="2"/>
        <v>à collecter</v>
      </c>
      <c r="K61" s="170"/>
    </row>
    <row r="62" spans="1:11" s="1" customFormat="1" ht="38.1" customHeight="1" outlineLevel="1" x14ac:dyDescent="0.25">
      <c r="A62" s="54" t="s">
        <v>291</v>
      </c>
      <c r="B62" s="58">
        <v>808</v>
      </c>
      <c r="C62" s="120" t="s">
        <v>838</v>
      </c>
      <c r="D62" s="59" t="s">
        <v>301</v>
      </c>
      <c r="E62" s="501" t="s">
        <v>181</v>
      </c>
      <c r="F62" s="60"/>
      <c r="G62" s="60"/>
      <c r="H62" s="60" t="s">
        <v>186</v>
      </c>
      <c r="I62" s="60" t="s">
        <v>916</v>
      </c>
      <c r="J62" s="61" t="str">
        <f t="shared" si="2"/>
        <v>à collecter</v>
      </c>
      <c r="K62" s="170"/>
    </row>
    <row r="63" spans="1:11" s="1" customFormat="1" ht="38.1" customHeight="1" outlineLevel="1" x14ac:dyDescent="0.25">
      <c r="A63" s="54" t="s">
        <v>291</v>
      </c>
      <c r="B63" s="58">
        <v>809</v>
      </c>
      <c r="C63" s="120" t="s">
        <v>838</v>
      </c>
      <c r="D63" s="59" t="s">
        <v>1042</v>
      </c>
      <c r="E63" s="501" t="s">
        <v>181</v>
      </c>
      <c r="F63" s="60"/>
      <c r="G63" s="60"/>
      <c r="H63" s="60" t="s">
        <v>186</v>
      </c>
      <c r="I63" s="60" t="s">
        <v>916</v>
      </c>
      <c r="J63" s="61" t="str">
        <f t="shared" si="2"/>
        <v>à collecter</v>
      </c>
      <c r="K63" s="170"/>
    </row>
    <row r="64" spans="1:11" s="1" customFormat="1" ht="38.1" customHeight="1" outlineLevel="1" x14ac:dyDescent="0.25">
      <c r="A64" s="54" t="s">
        <v>291</v>
      </c>
      <c r="B64" s="58">
        <v>393</v>
      </c>
      <c r="C64" s="120" t="s">
        <v>838</v>
      </c>
      <c r="D64" s="59" t="s">
        <v>1043</v>
      </c>
      <c r="E64" s="501" t="s">
        <v>181</v>
      </c>
      <c r="F64" s="60"/>
      <c r="G64" s="60"/>
      <c r="H64" s="60" t="s">
        <v>186</v>
      </c>
      <c r="I64" s="60" t="s">
        <v>916</v>
      </c>
      <c r="J64" s="61" t="str">
        <f t="shared" si="2"/>
        <v>à collecter</v>
      </c>
      <c r="K64" s="170"/>
    </row>
    <row r="65" spans="1:11" s="1" customFormat="1" ht="54" customHeight="1" outlineLevel="1" x14ac:dyDescent="0.25">
      <c r="A65" s="54" t="s">
        <v>291</v>
      </c>
      <c r="B65" s="139">
        <v>830</v>
      </c>
      <c r="C65" s="121" t="s">
        <v>838</v>
      </c>
      <c r="D65" s="62" t="s">
        <v>497</v>
      </c>
      <c r="E65" s="55"/>
      <c r="F65" s="62" t="s">
        <v>874</v>
      </c>
      <c r="G65" s="63" t="s">
        <v>302</v>
      </c>
      <c r="H65" s="63"/>
      <c r="I65" s="63" t="s">
        <v>916</v>
      </c>
      <c r="J65" s="64" t="str">
        <f t="shared" si="2"/>
        <v>à collecter</v>
      </c>
      <c r="K65" s="170"/>
    </row>
    <row r="66" spans="1:11" s="1" customFormat="1" ht="38.1" customHeight="1" outlineLevel="1" x14ac:dyDescent="0.25">
      <c r="A66" s="54" t="s">
        <v>291</v>
      </c>
      <c r="B66" s="55">
        <v>394</v>
      </c>
      <c r="C66" s="119" t="s">
        <v>839</v>
      </c>
      <c r="D66" s="47"/>
      <c r="E66" s="55"/>
      <c r="F66" s="55"/>
      <c r="G66" s="55"/>
      <c r="H66" s="55"/>
      <c r="I66" s="55" t="s">
        <v>916</v>
      </c>
      <c r="J66" s="57" t="str">
        <f t="shared" si="2"/>
        <v>à collecter</v>
      </c>
      <c r="K66" s="170"/>
    </row>
    <row r="67" spans="1:11" s="1" customFormat="1" ht="38.1" customHeight="1" outlineLevel="1" x14ac:dyDescent="0.25">
      <c r="A67" s="54" t="s">
        <v>291</v>
      </c>
      <c r="B67" s="58" t="s">
        <v>303</v>
      </c>
      <c r="C67" s="120" t="s">
        <v>840</v>
      </c>
      <c r="D67" s="59" t="s">
        <v>304</v>
      </c>
      <c r="E67" s="501" t="s">
        <v>181</v>
      </c>
      <c r="F67" s="60"/>
      <c r="G67" s="60"/>
      <c r="H67" s="60" t="s">
        <v>186</v>
      </c>
      <c r="I67" s="60" t="s">
        <v>916</v>
      </c>
      <c r="J67" s="61" t="str">
        <f t="shared" ref="J67:J85" si="3">IF(OR("IME"=$B$1,"ITEP"=$B$1,"IEM"=$B$1,"IDA"=$B$1,"EEAP"=$B$1,"IDV"=$B$1,"MAS"=$B$1,"FAM/EAM"=$B$1,"CRP"=$B$1,"EANM"=$B$1,"EHPAD"=$B$1,"ESAT"=$B$1,"SSIAD"=$B$1,"SESSAD"=$B$1,"SAMSAH"=$B$1,"SPASAD"=$B$1,"SAVS"=$B$1,"CAMSP"=$B$1,"CMPP"=$B$1,"toutes les données"=$B$1,"IES"=$B$1),"à collecter","non concerné ")</f>
        <v>à collecter</v>
      </c>
      <c r="K67" s="170"/>
    </row>
    <row r="68" spans="1:11" s="1" customFormat="1" ht="38.1" customHeight="1" outlineLevel="1" x14ac:dyDescent="0.25">
      <c r="A68" s="54" t="s">
        <v>291</v>
      </c>
      <c r="B68" s="58">
        <v>404</v>
      </c>
      <c r="C68" s="120" t="s">
        <v>841</v>
      </c>
      <c r="D68" s="59" t="s">
        <v>305</v>
      </c>
      <c r="E68" s="501" t="s">
        <v>181</v>
      </c>
      <c r="F68" s="60"/>
      <c r="G68" s="60"/>
      <c r="H68" s="60" t="s">
        <v>186</v>
      </c>
      <c r="I68" s="60" t="s">
        <v>916</v>
      </c>
      <c r="J68" s="61" t="str">
        <f t="shared" si="3"/>
        <v>à collecter</v>
      </c>
      <c r="K68" s="170"/>
    </row>
    <row r="69" spans="1:11" s="1" customFormat="1" ht="38.1" customHeight="1" outlineLevel="1" x14ac:dyDescent="0.25">
      <c r="A69" s="54" t="s">
        <v>291</v>
      </c>
      <c r="B69" s="58">
        <v>405</v>
      </c>
      <c r="C69" s="120" t="s">
        <v>842</v>
      </c>
      <c r="D69" s="59" t="s">
        <v>306</v>
      </c>
      <c r="E69" s="501" t="s">
        <v>181</v>
      </c>
      <c r="F69" s="60"/>
      <c r="G69" s="60"/>
      <c r="H69" s="60" t="s">
        <v>186</v>
      </c>
      <c r="I69" s="60" t="s">
        <v>916</v>
      </c>
      <c r="J69" s="61" t="str">
        <f t="shared" si="3"/>
        <v>à collecter</v>
      </c>
      <c r="K69" s="170"/>
    </row>
    <row r="70" spans="1:11" s="1" customFormat="1" ht="38.1" customHeight="1" outlineLevel="1" x14ac:dyDescent="0.25">
      <c r="A70" s="54" t="s">
        <v>291</v>
      </c>
      <c r="B70" s="58">
        <v>406</v>
      </c>
      <c r="C70" s="120" t="s">
        <v>843</v>
      </c>
      <c r="D70" s="59" t="s">
        <v>307</v>
      </c>
      <c r="E70" s="501" t="s">
        <v>181</v>
      </c>
      <c r="F70" s="60"/>
      <c r="G70" s="60"/>
      <c r="H70" s="60" t="s">
        <v>186</v>
      </c>
      <c r="I70" s="60" t="s">
        <v>916</v>
      </c>
      <c r="J70" s="61" t="str">
        <f t="shared" si="3"/>
        <v>à collecter</v>
      </c>
      <c r="K70" s="170"/>
    </row>
    <row r="71" spans="1:11" s="1" customFormat="1" ht="38.1" customHeight="1" outlineLevel="1" x14ac:dyDescent="0.25">
      <c r="A71" s="54" t="s">
        <v>291</v>
      </c>
      <c r="B71" s="58">
        <v>407</v>
      </c>
      <c r="C71" s="120" t="s">
        <v>844</v>
      </c>
      <c r="D71" s="59" t="s">
        <v>308</v>
      </c>
      <c r="E71" s="501" t="s">
        <v>181</v>
      </c>
      <c r="F71" s="60"/>
      <c r="G71" s="60"/>
      <c r="H71" s="60" t="s">
        <v>186</v>
      </c>
      <c r="I71" s="60" t="s">
        <v>916</v>
      </c>
      <c r="J71" s="61" t="str">
        <f t="shared" si="3"/>
        <v>à collecter</v>
      </c>
      <c r="K71" s="170"/>
    </row>
    <row r="72" spans="1:11" s="1" customFormat="1" ht="38.1" customHeight="1" outlineLevel="1" x14ac:dyDescent="0.25">
      <c r="A72" s="54" t="s">
        <v>291</v>
      </c>
      <c r="B72" s="58">
        <v>408</v>
      </c>
      <c r="C72" s="120" t="s">
        <v>845</v>
      </c>
      <c r="D72" s="59" t="s">
        <v>309</v>
      </c>
      <c r="E72" s="501" t="s">
        <v>181</v>
      </c>
      <c r="F72" s="60"/>
      <c r="G72" s="60"/>
      <c r="H72" s="60" t="s">
        <v>186</v>
      </c>
      <c r="I72" s="60" t="s">
        <v>916</v>
      </c>
      <c r="J72" s="61" t="str">
        <f t="shared" si="3"/>
        <v>à collecter</v>
      </c>
      <c r="K72" s="170"/>
    </row>
    <row r="73" spans="1:11" s="1" customFormat="1" ht="38.1" customHeight="1" outlineLevel="1" x14ac:dyDescent="0.25">
      <c r="A73" s="54" t="s">
        <v>291</v>
      </c>
      <c r="B73" s="58">
        <v>409</v>
      </c>
      <c r="C73" s="120" t="s">
        <v>846</v>
      </c>
      <c r="D73" s="59" t="s">
        <v>310</v>
      </c>
      <c r="E73" s="501" t="s">
        <v>181</v>
      </c>
      <c r="F73" s="60"/>
      <c r="G73" s="60"/>
      <c r="H73" s="60" t="s">
        <v>186</v>
      </c>
      <c r="I73" s="60" t="s">
        <v>916</v>
      </c>
      <c r="J73" s="61" t="str">
        <f t="shared" si="3"/>
        <v>à collecter</v>
      </c>
      <c r="K73" s="170"/>
    </row>
    <row r="74" spans="1:11" s="1" customFormat="1" ht="38.1" customHeight="1" outlineLevel="1" x14ac:dyDescent="0.25">
      <c r="A74" s="54" t="s">
        <v>291</v>
      </c>
      <c r="B74" s="58">
        <v>410</v>
      </c>
      <c r="C74" s="120" t="s">
        <v>847</v>
      </c>
      <c r="D74" s="59" t="s">
        <v>311</v>
      </c>
      <c r="E74" s="501" t="s">
        <v>181</v>
      </c>
      <c r="F74" s="60"/>
      <c r="G74" s="60"/>
      <c r="H74" s="60" t="s">
        <v>186</v>
      </c>
      <c r="I74" s="60" t="s">
        <v>916</v>
      </c>
      <c r="J74" s="61" t="str">
        <f t="shared" si="3"/>
        <v>à collecter</v>
      </c>
      <c r="K74" s="170"/>
    </row>
    <row r="75" spans="1:11" s="1" customFormat="1" ht="38.1" customHeight="1" outlineLevel="1" x14ac:dyDescent="0.25">
      <c r="A75" s="54" t="s">
        <v>291</v>
      </c>
      <c r="B75" s="55">
        <v>411</v>
      </c>
      <c r="C75" s="121" t="s">
        <v>848</v>
      </c>
      <c r="D75" s="62" t="s">
        <v>730</v>
      </c>
      <c r="E75" s="55"/>
      <c r="F75" s="63" t="s">
        <v>312</v>
      </c>
      <c r="G75" s="63"/>
      <c r="H75" s="63"/>
      <c r="I75" s="63" t="s">
        <v>916</v>
      </c>
      <c r="J75" s="64" t="str">
        <f t="shared" si="3"/>
        <v>à collecter</v>
      </c>
      <c r="K75" s="170"/>
    </row>
    <row r="76" spans="1:11" s="1" customFormat="1" ht="38.1" customHeight="1" outlineLevel="1" x14ac:dyDescent="0.25">
      <c r="A76" s="54" t="s">
        <v>291</v>
      </c>
      <c r="B76" s="55">
        <v>412</v>
      </c>
      <c r="C76" s="119" t="s">
        <v>849</v>
      </c>
      <c r="D76" s="47"/>
      <c r="E76" s="55"/>
      <c r="F76" s="55"/>
      <c r="G76" s="55" t="s">
        <v>182</v>
      </c>
      <c r="H76" s="55"/>
      <c r="I76" s="55" t="s">
        <v>916</v>
      </c>
      <c r="J76" s="57" t="str">
        <f t="shared" si="3"/>
        <v>à collecter</v>
      </c>
      <c r="K76" s="170"/>
    </row>
    <row r="77" spans="1:11" s="1" customFormat="1" ht="38.1" customHeight="1" outlineLevel="1" x14ac:dyDescent="0.25">
      <c r="A77" s="54" t="s">
        <v>291</v>
      </c>
      <c r="B77" s="139">
        <v>418</v>
      </c>
      <c r="C77" s="121" t="s">
        <v>849</v>
      </c>
      <c r="D77" s="62" t="s">
        <v>507</v>
      </c>
      <c r="E77" s="55"/>
      <c r="F77" s="63" t="s">
        <v>872</v>
      </c>
      <c r="G77" s="65"/>
      <c r="H77" s="63"/>
      <c r="I77" s="63" t="s">
        <v>916</v>
      </c>
      <c r="J77" s="64" t="str">
        <f t="shared" si="3"/>
        <v>à collecter</v>
      </c>
      <c r="K77" s="170"/>
    </row>
    <row r="78" spans="1:11" s="1" customFormat="1" ht="38.1" customHeight="1" outlineLevel="1" x14ac:dyDescent="0.25">
      <c r="A78" s="54" t="s">
        <v>291</v>
      </c>
      <c r="B78" s="58">
        <v>419</v>
      </c>
      <c r="C78" s="120" t="s">
        <v>849</v>
      </c>
      <c r="D78" s="59" t="s">
        <v>316</v>
      </c>
      <c r="E78" s="501" t="s">
        <v>181</v>
      </c>
      <c r="F78" s="60"/>
      <c r="G78" s="60"/>
      <c r="H78" s="60" t="s">
        <v>186</v>
      </c>
      <c r="I78" s="60" t="s">
        <v>916</v>
      </c>
      <c r="J78" s="61" t="str">
        <f t="shared" si="3"/>
        <v>à collecter</v>
      </c>
      <c r="K78" s="170"/>
    </row>
    <row r="79" spans="1:11" s="1" customFormat="1" ht="38.1" customHeight="1" outlineLevel="1" x14ac:dyDescent="0.25">
      <c r="A79" s="54" t="s">
        <v>291</v>
      </c>
      <c r="B79" s="58">
        <v>812</v>
      </c>
      <c r="C79" s="120" t="s">
        <v>849</v>
      </c>
      <c r="D79" s="59" t="s">
        <v>318</v>
      </c>
      <c r="E79" s="501" t="s">
        <v>181</v>
      </c>
      <c r="F79" s="60"/>
      <c r="G79" s="60"/>
      <c r="H79" s="60" t="s">
        <v>186</v>
      </c>
      <c r="I79" s="60" t="s">
        <v>916</v>
      </c>
      <c r="J79" s="61" t="str">
        <f t="shared" si="3"/>
        <v>à collecter</v>
      </c>
      <c r="K79" s="170"/>
    </row>
    <row r="80" spans="1:11" s="1" customFormat="1" ht="38.1" customHeight="1" outlineLevel="1" x14ac:dyDescent="0.25">
      <c r="A80" s="54" t="s">
        <v>291</v>
      </c>
      <c r="B80" s="58">
        <v>420</v>
      </c>
      <c r="C80" s="120" t="s">
        <v>849</v>
      </c>
      <c r="D80" s="59" t="s">
        <v>313</v>
      </c>
      <c r="E80" s="501" t="s">
        <v>181</v>
      </c>
      <c r="F80" s="60"/>
      <c r="G80" s="60"/>
      <c r="H80" s="60" t="s">
        <v>186</v>
      </c>
      <c r="I80" s="60" t="s">
        <v>916</v>
      </c>
      <c r="J80" s="61" t="str">
        <f t="shared" si="3"/>
        <v>à collecter</v>
      </c>
      <c r="K80" s="170"/>
    </row>
    <row r="81" spans="1:11" s="1" customFormat="1" ht="38.1" customHeight="1" outlineLevel="1" x14ac:dyDescent="0.25">
      <c r="A81" s="54" t="s">
        <v>291</v>
      </c>
      <c r="B81" s="58">
        <v>421</v>
      </c>
      <c r="C81" s="120" t="s">
        <v>849</v>
      </c>
      <c r="D81" s="59" t="s">
        <v>314</v>
      </c>
      <c r="E81" s="501" t="s">
        <v>181</v>
      </c>
      <c r="F81" s="60"/>
      <c r="G81" s="60"/>
      <c r="H81" s="60" t="s">
        <v>186</v>
      </c>
      <c r="I81" s="60" t="s">
        <v>916</v>
      </c>
      <c r="J81" s="61" t="str">
        <f t="shared" si="3"/>
        <v>à collecter</v>
      </c>
      <c r="K81" s="170"/>
    </row>
    <row r="82" spans="1:11" s="1" customFormat="1" ht="38.1" customHeight="1" outlineLevel="1" x14ac:dyDescent="0.25">
      <c r="A82" s="54" t="s">
        <v>291</v>
      </c>
      <c r="B82" s="58">
        <v>422</v>
      </c>
      <c r="C82" s="120" t="s">
        <v>849</v>
      </c>
      <c r="D82" s="59" t="s">
        <v>317</v>
      </c>
      <c r="E82" s="501" t="s">
        <v>181</v>
      </c>
      <c r="F82" s="60"/>
      <c r="G82" s="60"/>
      <c r="H82" s="60" t="s">
        <v>186</v>
      </c>
      <c r="I82" s="60" t="s">
        <v>916</v>
      </c>
      <c r="J82" s="61" t="str">
        <f t="shared" si="3"/>
        <v>à collecter</v>
      </c>
      <c r="K82" s="170"/>
    </row>
    <row r="83" spans="1:11" s="1" customFormat="1" ht="38.1" customHeight="1" outlineLevel="1" x14ac:dyDescent="0.25">
      <c r="A83" s="54" t="s">
        <v>291</v>
      </c>
      <c r="B83" s="58">
        <v>813</v>
      </c>
      <c r="C83" s="120" t="s">
        <v>849</v>
      </c>
      <c r="D83" s="59" t="s">
        <v>315</v>
      </c>
      <c r="E83" s="501" t="s">
        <v>181</v>
      </c>
      <c r="F83" s="60"/>
      <c r="G83" s="60"/>
      <c r="H83" s="60" t="s">
        <v>186</v>
      </c>
      <c r="I83" s="60" t="s">
        <v>916</v>
      </c>
      <c r="J83" s="61" t="str">
        <f t="shared" si="3"/>
        <v>à collecter</v>
      </c>
      <c r="K83" s="170"/>
    </row>
    <row r="84" spans="1:11" s="1" customFormat="1" ht="66" customHeight="1" outlineLevel="1" x14ac:dyDescent="0.25">
      <c r="A84" s="54" t="s">
        <v>291</v>
      </c>
      <c r="B84" s="135">
        <v>424</v>
      </c>
      <c r="C84" s="136" t="s">
        <v>849</v>
      </c>
      <c r="D84" s="132" t="s">
        <v>1051</v>
      </c>
      <c r="E84" s="506"/>
      <c r="F84" s="132" t="s">
        <v>873</v>
      </c>
      <c r="G84" s="133"/>
      <c r="H84" s="133"/>
      <c r="I84" s="133" t="s">
        <v>916</v>
      </c>
      <c r="J84" s="134" t="str">
        <f t="shared" si="3"/>
        <v>à collecter</v>
      </c>
      <c r="K84" s="170"/>
    </row>
    <row r="85" spans="1:11" s="1" customFormat="1" ht="38.1" customHeight="1" outlineLevel="1" x14ac:dyDescent="0.25">
      <c r="A85" s="54" t="s">
        <v>291</v>
      </c>
      <c r="B85" s="58">
        <v>425</v>
      </c>
      <c r="C85" s="120" t="s">
        <v>849</v>
      </c>
      <c r="D85" s="59" t="s">
        <v>1044</v>
      </c>
      <c r="E85" s="501"/>
      <c r="F85" s="60"/>
      <c r="G85" s="60"/>
      <c r="H85" s="60"/>
      <c r="I85" s="60" t="s">
        <v>916</v>
      </c>
      <c r="J85" s="61" t="str">
        <f t="shared" si="3"/>
        <v>à collecter</v>
      </c>
      <c r="K85" s="170"/>
    </row>
    <row r="86" spans="1:11" s="1" customFormat="1" ht="45" outlineLevel="1" x14ac:dyDescent="0.25">
      <c r="A86" s="54"/>
      <c r="B86" s="58">
        <v>1203</v>
      </c>
      <c r="C86" s="120"/>
      <c r="D86" s="59" t="s">
        <v>1121</v>
      </c>
      <c r="E86" s="501" t="s">
        <v>181</v>
      </c>
      <c r="F86" s="60" t="s">
        <v>1123</v>
      </c>
      <c r="G86" s="60"/>
      <c r="H86" s="60"/>
      <c r="I86" s="60" t="s">
        <v>20</v>
      </c>
      <c r="J86" s="61" t="str">
        <f>IF(OR("EHPAD"=$B$1,"toutes les données"=$B$1),"à collecter","non concerné ")</f>
        <v>à collecter</v>
      </c>
      <c r="K86" s="170"/>
    </row>
    <row r="87" spans="1:11" s="1" customFormat="1" ht="60" outlineLevel="1" x14ac:dyDescent="0.25">
      <c r="A87" s="54"/>
      <c r="B87" s="58">
        <v>1204</v>
      </c>
      <c r="C87" s="120"/>
      <c r="D87" s="59" t="s">
        <v>1122</v>
      </c>
      <c r="E87" s="501" t="s">
        <v>181</v>
      </c>
      <c r="F87" s="60" t="s">
        <v>1124</v>
      </c>
      <c r="G87" s="60"/>
      <c r="H87" s="60"/>
      <c r="I87" s="60" t="s">
        <v>20</v>
      </c>
      <c r="J87" s="61" t="str">
        <f>IF(OR("EHPAD"=$B$1,"toutes les données"=$B$1),"à collecter","non concerné ")</f>
        <v>à collecter</v>
      </c>
      <c r="K87" s="170"/>
    </row>
    <row r="88" spans="1:11" s="1" customFormat="1" ht="16.350000000000001" customHeight="1" outlineLevel="1" thickBot="1" x14ac:dyDescent="0.3">
      <c r="A88" s="284"/>
      <c r="B88" s="285"/>
      <c r="C88" s="286"/>
      <c r="D88" s="287"/>
      <c r="E88" s="507"/>
      <c r="F88" s="289"/>
      <c r="G88" s="288"/>
      <c r="H88" s="288"/>
      <c r="I88" s="171"/>
      <c r="J88" s="288"/>
      <c r="K88" s="172"/>
    </row>
    <row r="89" spans="1:11" s="1" customFormat="1" ht="35.1" customHeight="1" outlineLevel="1" thickBot="1" x14ac:dyDescent="0.3">
      <c r="A89" s="48" t="s">
        <v>291</v>
      </c>
      <c r="B89" s="53"/>
      <c r="C89" s="53"/>
      <c r="D89" s="47"/>
      <c r="E89" s="504"/>
      <c r="F89" s="3"/>
      <c r="G89" s="46"/>
      <c r="H89" s="46"/>
      <c r="I89" s="46"/>
      <c r="J89" s="46"/>
    </row>
    <row r="90" spans="1:11" s="1" customFormat="1" ht="38.1" customHeight="1" outlineLevel="1" thickBot="1" x14ac:dyDescent="0.3">
      <c r="A90" s="50" t="s">
        <v>291</v>
      </c>
      <c r="B90" s="51">
        <v>429</v>
      </c>
      <c r="C90" s="51" t="s">
        <v>850</v>
      </c>
      <c r="D90" s="165" t="s">
        <v>171</v>
      </c>
      <c r="E90" s="508" t="s">
        <v>181</v>
      </c>
      <c r="F90" s="52"/>
      <c r="G90" s="52"/>
      <c r="H90" s="52"/>
      <c r="I90" s="52" t="s">
        <v>916</v>
      </c>
      <c r="J90" s="52" t="str">
        <f>IF(OR("IME"=$B$1,"ITEP"=$B$1,"IEM"=$B$1,"IDA"=$B$1,"EEAP"=$B$1,"IDV"=$B$1,"MAS"=$B$1,"FAM/EAM"=$B$1,"CRP"=$B$1,"EANM"=$B$1,"EHPAD"=$B$1,"ESAT"=$B$1,"SSIAD"=$B$1,"SESSAD"=$B$1,"SAMSAH"=$B$1,"SPASAD"=$B$1,"SAVS"=$B$1,"CAMSP"=$B$1,"CMPP"=$B$1,"toutes les données"=$B$1,"IES"=$B$1),"à collecter","non concerné ")</f>
        <v>à collecter</v>
      </c>
    </row>
    <row r="91" spans="1:11" ht="38.1" customHeight="1" x14ac:dyDescent="0.25">
      <c r="J91" s="1"/>
      <c r="K91" s="1"/>
    </row>
    <row r="92" spans="1:11" ht="38.1" customHeight="1" x14ac:dyDescent="0.25">
      <c r="J92" s="1"/>
      <c r="K92" s="1"/>
    </row>
    <row r="93" spans="1:11" ht="38.1" customHeight="1" x14ac:dyDescent="0.25">
      <c r="J93" s="1"/>
      <c r="K93" s="1"/>
    </row>
    <row r="94" spans="1:11" ht="38.1" customHeight="1" x14ac:dyDescent="0.25">
      <c r="J94" s="1"/>
      <c r="K94" s="1"/>
    </row>
    <row r="95" spans="1:11" ht="38.1" customHeight="1" x14ac:dyDescent="0.25">
      <c r="J95" s="1"/>
      <c r="K95" s="1"/>
    </row>
    <row r="96" spans="1:11" ht="38.1" customHeight="1" x14ac:dyDescent="0.25">
      <c r="J96" s="1"/>
      <c r="K96" s="1"/>
    </row>
    <row r="97" spans="10:11" ht="38.1" customHeight="1" x14ac:dyDescent="0.25">
      <c r="J97" s="1"/>
      <c r="K97" s="1"/>
    </row>
    <row r="98" spans="10:11" ht="38.1" customHeight="1" x14ac:dyDescent="0.25">
      <c r="J98" s="1"/>
      <c r="K98" s="1"/>
    </row>
    <row r="99" spans="10:11" ht="38.1" customHeight="1" x14ac:dyDescent="0.25">
      <c r="J99" s="1"/>
      <c r="K99" s="1"/>
    </row>
    <row r="100" spans="10:11" ht="38.1" customHeight="1" x14ac:dyDescent="0.25">
      <c r="J100" s="1"/>
      <c r="K100" s="1"/>
    </row>
    <row r="101" spans="10:11" ht="38.1" customHeight="1" x14ac:dyDescent="0.25">
      <c r="J101" s="1"/>
      <c r="K101" s="1"/>
    </row>
    <row r="102" spans="10:11" ht="38.1" customHeight="1" x14ac:dyDescent="0.25">
      <c r="J102" s="1"/>
      <c r="K102" s="1"/>
    </row>
    <row r="103" spans="10:11" ht="38.1" customHeight="1" x14ac:dyDescent="0.25">
      <c r="J103" s="1"/>
      <c r="K103" s="1"/>
    </row>
    <row r="104" spans="10:11" ht="38.1" customHeight="1" x14ac:dyDescent="0.25">
      <c r="J104" s="1"/>
      <c r="K104" s="1"/>
    </row>
    <row r="105" spans="10:11" ht="38.1" customHeight="1" x14ac:dyDescent="0.25">
      <c r="J105" s="1"/>
      <c r="K105" s="1"/>
    </row>
    <row r="106" spans="10:11" ht="38.1" customHeight="1" x14ac:dyDescent="0.25">
      <c r="J106" s="1"/>
      <c r="K106" s="1"/>
    </row>
    <row r="107" spans="10:11" ht="38.1" customHeight="1" x14ac:dyDescent="0.25">
      <c r="J107" s="1"/>
      <c r="K107" s="1"/>
    </row>
    <row r="108" spans="10:11" ht="38.1" customHeight="1" x14ac:dyDescent="0.25">
      <c r="J108" s="1"/>
      <c r="K108" s="1"/>
    </row>
    <row r="109" spans="10:11" ht="38.1" customHeight="1" x14ac:dyDescent="0.25">
      <c r="J109" s="1"/>
      <c r="K109" s="1"/>
    </row>
    <row r="110" spans="10:11" ht="38.1" customHeight="1" x14ac:dyDescent="0.25">
      <c r="J110" s="1"/>
      <c r="K110" s="1"/>
    </row>
    <row r="111" spans="10:11" ht="38.1" customHeight="1" x14ac:dyDescent="0.25">
      <c r="J111" s="1"/>
      <c r="K111" s="1"/>
    </row>
    <row r="112" spans="10:11" ht="38.1" customHeight="1" x14ac:dyDescent="0.25">
      <c r="J112" s="1"/>
      <c r="K112" s="1"/>
    </row>
    <row r="113" spans="10:11" ht="38.1" customHeight="1" x14ac:dyDescent="0.25">
      <c r="J113" s="1"/>
      <c r="K113" s="1"/>
    </row>
    <row r="114" spans="10:11" ht="38.1" customHeight="1" x14ac:dyDescent="0.25">
      <c r="J114" s="1"/>
      <c r="K114" s="1"/>
    </row>
    <row r="115" spans="10:11" ht="38.1" customHeight="1" x14ac:dyDescent="0.25">
      <c r="J115" s="1"/>
      <c r="K115" s="1"/>
    </row>
    <row r="116" spans="10:11" ht="38.1" customHeight="1" x14ac:dyDescent="0.25">
      <c r="J116" s="1"/>
      <c r="K116" s="1"/>
    </row>
    <row r="117" spans="10:11" ht="38.1" customHeight="1" x14ac:dyDescent="0.25">
      <c r="J117" s="1"/>
      <c r="K117" s="1"/>
    </row>
    <row r="118" spans="10:11" ht="38.1" customHeight="1" x14ac:dyDescent="0.25">
      <c r="J118" s="1"/>
      <c r="K118" s="1"/>
    </row>
    <row r="119" spans="10:11" ht="38.1" customHeight="1" x14ac:dyDescent="0.25">
      <c r="J119" s="1"/>
      <c r="K119" s="1"/>
    </row>
    <row r="120" spans="10:11" ht="38.1" customHeight="1" x14ac:dyDescent="0.25">
      <c r="J120" s="1"/>
      <c r="K120" s="1"/>
    </row>
    <row r="121" spans="10:11" ht="38.1" customHeight="1" x14ac:dyDescent="0.25">
      <c r="J121" s="1"/>
      <c r="K121" s="1"/>
    </row>
    <row r="122" spans="10:11" ht="38.1" customHeight="1" x14ac:dyDescent="0.25">
      <c r="J122" s="1"/>
      <c r="K122" s="1"/>
    </row>
    <row r="123" spans="10:11" ht="38.1" customHeight="1" x14ac:dyDescent="0.25">
      <c r="J123" s="1"/>
      <c r="K123" s="1"/>
    </row>
    <row r="124" spans="10:11" ht="38.1" customHeight="1" x14ac:dyDescent="0.25">
      <c r="J124" s="1"/>
      <c r="K124" s="1"/>
    </row>
    <row r="125" spans="10:11" ht="38.1" customHeight="1" x14ac:dyDescent="0.25">
      <c r="J125" s="1"/>
      <c r="K125" s="1"/>
    </row>
    <row r="126" spans="10:11" ht="38.1" customHeight="1" x14ac:dyDescent="0.25">
      <c r="J126" s="1"/>
      <c r="K126" s="1"/>
    </row>
    <row r="127" spans="10:11" ht="38.1" customHeight="1" x14ac:dyDescent="0.25">
      <c r="J127" s="1"/>
      <c r="K127" s="1"/>
    </row>
    <row r="128" spans="10:11" ht="38.1" customHeight="1" x14ac:dyDescent="0.25">
      <c r="J128" s="1"/>
      <c r="K128" s="1"/>
    </row>
    <row r="129" spans="10:11" ht="38.1" customHeight="1" x14ac:dyDescent="0.25">
      <c r="J129" s="1"/>
      <c r="K129" s="1"/>
    </row>
    <row r="130" spans="10:11" ht="38.1" customHeight="1" x14ac:dyDescent="0.25">
      <c r="J130" s="1"/>
      <c r="K130" s="1"/>
    </row>
    <row r="131" spans="10:11" ht="38.1" customHeight="1" x14ac:dyDescent="0.25">
      <c r="J131" s="1"/>
      <c r="K131" s="1"/>
    </row>
    <row r="132" spans="10:11" ht="38.1" customHeight="1" x14ac:dyDescent="0.25">
      <c r="J132" s="1"/>
      <c r="K132" s="1"/>
    </row>
    <row r="133" spans="10:11" ht="38.1" customHeight="1" x14ac:dyDescent="0.25">
      <c r="J133" s="1"/>
      <c r="K133" s="1"/>
    </row>
    <row r="134" spans="10:11" ht="38.1" customHeight="1" x14ac:dyDescent="0.25">
      <c r="J134" s="1"/>
      <c r="K134" s="1"/>
    </row>
    <row r="135" spans="10:11" ht="38.1" customHeight="1" x14ac:dyDescent="0.25">
      <c r="J135" s="1"/>
      <c r="K135" s="1"/>
    </row>
    <row r="136" spans="10:11" ht="38.1" customHeight="1" x14ac:dyDescent="0.25">
      <c r="J136" s="1"/>
      <c r="K136" s="1"/>
    </row>
    <row r="137" spans="10:11" ht="38.1" customHeight="1" x14ac:dyDescent="0.25">
      <c r="J137" s="1"/>
      <c r="K137" s="1"/>
    </row>
    <row r="138" spans="10:11" ht="38.1" customHeight="1" x14ac:dyDescent="0.25">
      <c r="J138" s="1"/>
      <c r="K138" s="1"/>
    </row>
    <row r="139" spans="10:11" ht="38.1" customHeight="1" x14ac:dyDescent="0.25">
      <c r="J139" s="1"/>
      <c r="K139" s="1"/>
    </row>
    <row r="140" spans="10:11" ht="38.1" customHeight="1" x14ac:dyDescent="0.25">
      <c r="J140" s="1"/>
      <c r="K140" s="1"/>
    </row>
    <row r="141" spans="10:11" ht="38.1" customHeight="1" x14ac:dyDescent="0.25">
      <c r="J141" s="1"/>
      <c r="K141" s="1"/>
    </row>
    <row r="142" spans="10:11" ht="38.1" customHeight="1" x14ac:dyDescent="0.25">
      <c r="J142" s="1"/>
      <c r="K142" s="1"/>
    </row>
    <row r="143" spans="10:11" ht="38.1" customHeight="1" x14ac:dyDescent="0.25">
      <c r="J143" s="1"/>
      <c r="K143" s="1"/>
    </row>
    <row r="144" spans="10:11" ht="38.1" customHeight="1" x14ac:dyDescent="0.25">
      <c r="J144" s="1"/>
      <c r="K144" s="1"/>
    </row>
    <row r="145" spans="10:11" ht="38.1" customHeight="1" x14ac:dyDescent="0.25">
      <c r="J145" s="1"/>
      <c r="K145" s="1"/>
    </row>
    <row r="146" spans="10:11" ht="38.1" customHeight="1" x14ac:dyDescent="0.25">
      <c r="J146" s="1"/>
      <c r="K146" s="1"/>
    </row>
    <row r="147" spans="10:11" ht="38.1" customHeight="1" x14ac:dyDescent="0.25">
      <c r="J147" s="1"/>
      <c r="K147" s="1"/>
    </row>
    <row r="148" spans="10:11" ht="38.1" customHeight="1" x14ac:dyDescent="0.25">
      <c r="J148" s="1"/>
      <c r="K148" s="1"/>
    </row>
    <row r="149" spans="10:11" ht="38.1" customHeight="1" x14ac:dyDescent="0.25">
      <c r="J149" s="1"/>
      <c r="K149" s="1"/>
    </row>
    <row r="150" spans="10:11" ht="38.1" customHeight="1" x14ac:dyDescent="0.25">
      <c r="J150" s="1"/>
      <c r="K150" s="1"/>
    </row>
    <row r="151" spans="10:11" ht="38.1" customHeight="1" x14ac:dyDescent="0.25">
      <c r="J151" s="1"/>
      <c r="K151" s="1"/>
    </row>
    <row r="152" spans="10:11" ht="38.1" customHeight="1" x14ac:dyDescent="0.25">
      <c r="J152" s="1"/>
      <c r="K152" s="1"/>
    </row>
    <row r="153" spans="10:11" ht="38.1" customHeight="1" x14ac:dyDescent="0.25">
      <c r="J153" s="1"/>
      <c r="K153" s="1"/>
    </row>
    <row r="154" spans="10:11" ht="38.1" customHeight="1" x14ac:dyDescent="0.25">
      <c r="J154" s="1"/>
      <c r="K154" s="1"/>
    </row>
    <row r="155" spans="10:11" ht="38.1" customHeight="1" x14ac:dyDescent="0.25">
      <c r="J155" s="1"/>
      <c r="K155" s="1"/>
    </row>
    <row r="156" spans="10:11" ht="38.1" customHeight="1" x14ac:dyDescent="0.25">
      <c r="J156" s="1"/>
      <c r="K156" s="1"/>
    </row>
    <row r="157" spans="10:11" ht="38.1" customHeight="1" x14ac:dyDescent="0.25">
      <c r="J157" s="1"/>
      <c r="K157" s="1"/>
    </row>
    <row r="158" spans="10:11" ht="38.1" customHeight="1" x14ac:dyDescent="0.25">
      <c r="J158" s="1"/>
      <c r="K158" s="1"/>
    </row>
    <row r="159" spans="10:11" ht="38.1" customHeight="1" x14ac:dyDescent="0.25">
      <c r="J159" s="1"/>
      <c r="K159" s="1"/>
    </row>
    <row r="160" spans="10:11" ht="38.1" customHeight="1" x14ac:dyDescent="0.25">
      <c r="J160" s="1"/>
      <c r="K160" s="1"/>
    </row>
    <row r="161" spans="10:11" ht="38.1" customHeight="1" x14ac:dyDescent="0.25">
      <c r="J161" s="1"/>
      <c r="K161" s="1"/>
    </row>
    <row r="162" spans="10:11" ht="38.1" customHeight="1" x14ac:dyDescent="0.25">
      <c r="J162" s="1"/>
      <c r="K162" s="1"/>
    </row>
    <row r="163" spans="10:11" ht="38.1" customHeight="1" x14ac:dyDescent="0.25">
      <c r="J163" s="1"/>
      <c r="K163" s="1"/>
    </row>
    <row r="164" spans="10:11" ht="38.1" customHeight="1" x14ac:dyDescent="0.25">
      <c r="J164" s="1"/>
      <c r="K164" s="1"/>
    </row>
    <row r="165" spans="10:11" ht="38.1" customHeight="1" x14ac:dyDescent="0.25">
      <c r="J165" s="1"/>
      <c r="K165" s="1"/>
    </row>
    <row r="166" spans="10:11" ht="38.1" customHeight="1" x14ac:dyDescent="0.25">
      <c r="J166" s="1"/>
      <c r="K166" s="1"/>
    </row>
    <row r="167" spans="10:11" ht="38.1" customHeight="1" x14ac:dyDescent="0.25">
      <c r="J167" s="1"/>
      <c r="K167" s="1"/>
    </row>
    <row r="168" spans="10:11" ht="38.1" customHeight="1" x14ac:dyDescent="0.25">
      <c r="J168" s="1"/>
      <c r="K168" s="1"/>
    </row>
    <row r="169" spans="10:11" ht="38.1" customHeight="1" x14ac:dyDescent="0.25">
      <c r="J169" s="1"/>
      <c r="K169" s="1"/>
    </row>
    <row r="170" spans="10:11" ht="38.1" customHeight="1" x14ac:dyDescent="0.25">
      <c r="J170" s="1"/>
      <c r="K170" s="1"/>
    </row>
    <row r="171" spans="10:11" ht="38.1" customHeight="1" x14ac:dyDescent="0.25">
      <c r="J171" s="1"/>
      <c r="K171" s="1"/>
    </row>
    <row r="172" spans="10:11" ht="38.1" customHeight="1" x14ac:dyDescent="0.25">
      <c r="J172" s="1"/>
      <c r="K172" s="1"/>
    </row>
    <row r="173" spans="10:11" ht="38.1" customHeight="1" x14ac:dyDescent="0.25">
      <c r="J173" s="1"/>
      <c r="K173" s="1"/>
    </row>
    <row r="174" spans="10:11" ht="38.1" customHeight="1" x14ac:dyDescent="0.25">
      <c r="J174" s="1"/>
      <c r="K174" s="1"/>
    </row>
    <row r="175" spans="10:11" ht="38.1" customHeight="1" x14ac:dyDescent="0.25">
      <c r="J175" s="1"/>
      <c r="K175" s="1"/>
    </row>
    <row r="176" spans="10:11" ht="38.1" customHeight="1" x14ac:dyDescent="0.25">
      <c r="J176" s="1"/>
      <c r="K176" s="1"/>
    </row>
    <row r="177" spans="10:11" ht="38.1" customHeight="1" x14ac:dyDescent="0.25">
      <c r="J177" s="1"/>
      <c r="K177" s="1"/>
    </row>
    <row r="178" spans="10:11" ht="38.1" customHeight="1" x14ac:dyDescent="0.25">
      <c r="J178" s="1"/>
      <c r="K178" s="1"/>
    </row>
    <row r="179" spans="10:11" ht="38.1" customHeight="1" x14ac:dyDescent="0.25">
      <c r="J179" s="1"/>
      <c r="K179" s="1"/>
    </row>
    <row r="180" spans="10:11" ht="38.1" customHeight="1" x14ac:dyDescent="0.25">
      <c r="J180" s="1"/>
      <c r="K180" s="1"/>
    </row>
  </sheetData>
  <sheetProtection deleteColumns="0" deleteRows="0" sort="0" autoFilter="0" pivotTables="0"/>
  <conditionalFormatting sqref="J1:J2 J22:J1048576">
    <cfRule type="cellIs" dxfId="12" priority="3" operator="equal">
      <formula>"à collecter"</formula>
    </cfRule>
  </conditionalFormatting>
  <conditionalFormatting sqref="J3">
    <cfRule type="cellIs" dxfId="11" priority="1" operator="equal">
      <formula>"à collecter"</formula>
    </cfRule>
  </conditionalFormatting>
  <conditionalFormatting sqref="J4:J21">
    <cfRule type="cellIs" dxfId="10" priority="2" operator="equal">
      <formula>"à collecter"</formula>
    </cfRule>
  </conditionalFormatting>
  <conditionalFormatting sqref="K36">
    <cfRule type="cellIs" dxfId="9" priority="5" operator="equal">
      <formula>"à collecter"</formula>
    </cfRule>
  </conditionalFormatting>
  <dataValidations count="1">
    <dataValidation type="list" allowBlank="1" showInputMessage="1" showErrorMessage="1" sqref="B1" xr:uid="{00000000-0002-0000-05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2" manualBreakCount="2">
    <brk id="19" max="10" man="1"/>
    <brk id="42" max="10"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theme="9" tint="-0.499984740745262"/>
    <pageSetUpPr fitToPage="1"/>
  </sheetPr>
  <dimension ref="A1:P95"/>
  <sheetViews>
    <sheetView zoomScale="60" zoomScaleNormal="60" zoomScaleSheetLayoutView="10" workbookViewId="0"/>
  </sheetViews>
  <sheetFormatPr baseColWidth="10" defaultColWidth="11.42578125" defaultRowHeight="38.1" customHeight="1" outlineLevelRow="1" outlineLevelCol="1" x14ac:dyDescent="0.25"/>
  <cols>
    <col min="1" max="1" width="15.5703125" style="1" customWidth="1"/>
    <col min="2" max="2" width="23.5703125" style="1" customWidth="1"/>
    <col min="3" max="3" width="32.5703125" style="1" customWidth="1"/>
    <col min="4" max="4" width="53.5703125" style="2" customWidth="1"/>
    <col min="5" max="5" width="30.5703125" style="1" customWidth="1"/>
    <col min="6" max="6" width="50.5703125" style="1" customWidth="1"/>
    <col min="7" max="8" width="25.5703125" style="1" customWidth="1"/>
    <col min="9" max="9" width="21.5703125" style="1" hidden="1" customWidth="1" outlineLevel="1"/>
    <col min="10" max="10" width="30.5703125" style="1" customWidth="1" collapsed="1"/>
    <col min="11" max="11" width="3.5703125" style="1" customWidth="1"/>
    <col min="12" max="12" width="16.5703125" style="1" customWidth="1"/>
    <col min="13" max="16384" width="11.42578125" style="1"/>
  </cols>
  <sheetData>
    <row r="1" spans="1:16" ht="59.85" customHeight="1" thickBot="1" x14ac:dyDescent="0.3">
      <c r="A1" s="155" t="s">
        <v>881</v>
      </c>
      <c r="B1" s="498" t="s">
        <v>893</v>
      </c>
      <c r="C1" s="367" t="s">
        <v>319</v>
      </c>
      <c r="D1" s="294"/>
      <c r="E1" s="295"/>
      <c r="F1" s="296"/>
      <c r="G1" s="296"/>
      <c r="H1" s="296"/>
      <c r="I1" s="296"/>
      <c r="J1" s="366"/>
      <c r="L1" s="89"/>
      <c r="M1" s="90"/>
    </row>
    <row r="2" spans="1:16" ht="16.350000000000001" customHeight="1" x14ac:dyDescent="0.25">
      <c r="A2" s="164"/>
      <c r="B2" s="48"/>
      <c r="C2" s="48"/>
      <c r="D2" s="49"/>
      <c r="E2" s="48"/>
      <c r="F2" s="153"/>
      <c r="G2" s="153"/>
      <c r="H2" s="153"/>
      <c r="I2" s="153"/>
      <c r="L2" s="89"/>
      <c r="M2" s="90"/>
    </row>
    <row r="3" spans="1:16" ht="73.349999999999994" customHeight="1" x14ac:dyDescent="0.25">
      <c r="A3" s="36" t="s">
        <v>778</v>
      </c>
      <c r="B3" s="37" t="s">
        <v>675</v>
      </c>
      <c r="C3" s="123" t="s">
        <v>906</v>
      </c>
      <c r="D3" s="37" t="s">
        <v>907</v>
      </c>
      <c r="E3" s="82" t="s">
        <v>908</v>
      </c>
      <c r="F3" s="37" t="s">
        <v>740</v>
      </c>
      <c r="G3" s="37" t="s">
        <v>905</v>
      </c>
      <c r="H3" s="37" t="s">
        <v>863</v>
      </c>
      <c r="I3" s="37" t="s">
        <v>891</v>
      </c>
      <c r="J3" s="37" t="s">
        <v>883</v>
      </c>
      <c r="K3" s="208"/>
      <c r="M3" s="32"/>
      <c r="N3" s="32"/>
      <c r="O3" s="32"/>
      <c r="P3" s="32"/>
    </row>
    <row r="4" spans="1:16" ht="14.85" customHeight="1" thickBot="1" x14ac:dyDescent="0.3">
      <c r="A4" s="239"/>
      <c r="B4" s="240"/>
      <c r="C4" s="240"/>
      <c r="D4" s="241"/>
      <c r="E4" s="312"/>
      <c r="F4" s="242"/>
      <c r="G4" s="242"/>
      <c r="H4" s="242"/>
      <c r="I4" s="242"/>
      <c r="J4" s="243"/>
    </row>
    <row r="5" spans="1:16" ht="50.1" customHeight="1" thickBot="1" x14ac:dyDescent="0.3">
      <c r="A5" s="370" t="s">
        <v>320</v>
      </c>
      <c r="B5" s="303"/>
      <c r="C5" s="303"/>
      <c r="D5" s="304"/>
      <c r="E5" s="303"/>
      <c r="F5" s="305"/>
      <c r="G5" s="305"/>
      <c r="H5" s="305"/>
      <c r="I5" s="305"/>
      <c r="J5" s="313"/>
      <c r="K5" s="297"/>
    </row>
    <row r="6" spans="1:16" ht="38.1" customHeight="1" outlineLevel="1" x14ac:dyDescent="0.25">
      <c r="A6" s="314" t="s">
        <v>320</v>
      </c>
      <c r="B6" s="315" t="s">
        <v>180</v>
      </c>
      <c r="C6" s="315"/>
      <c r="D6" s="316"/>
      <c r="E6" s="315"/>
      <c r="F6" s="317"/>
      <c r="G6" s="317"/>
      <c r="H6" s="317"/>
      <c r="I6" s="318"/>
      <c r="J6" s="340"/>
      <c r="K6" s="298"/>
    </row>
    <row r="7" spans="1:16" ht="54" customHeight="1" outlineLevel="1" x14ac:dyDescent="0.25">
      <c r="A7" s="235" t="s">
        <v>320</v>
      </c>
      <c r="B7" s="111">
        <v>430</v>
      </c>
      <c r="C7" s="111"/>
      <c r="D7" s="99" t="s">
        <v>321</v>
      </c>
      <c r="E7" s="111"/>
      <c r="F7" s="99" t="s">
        <v>322</v>
      </c>
      <c r="G7" s="79"/>
      <c r="H7" s="79"/>
      <c r="I7" s="79" t="s">
        <v>916</v>
      </c>
      <c r="J7" s="341" t="str">
        <f t="shared" ref="J7:J14" si="0">IF(OR("IME"=$B$1,"ITEP"=$B$1,"IEM"=$B$1,"IDA"=$B$1,"EEAP"=$B$1,"IDV"=$B$1,"MAS"=$B$1,"FAM/EAM"=$B$1,"CRP"=$B$1,"EANM"=$B$1,"EHPAD"=$B$1,"ESAT"=$B$1,"SSIAD"=$B$1,"SESSAD"=$B$1,"SAMSAH"=$B$1,"SPASAD"=$B$1,"SAVS"=$B$1,"CAMSP"=$B$1,"CMPP"=$B$1,"toutes les données"=$B$1,"IES"=$B$1),"à collecter","non concerné ")</f>
        <v>à collecter</v>
      </c>
      <c r="K7" s="299"/>
    </row>
    <row r="8" spans="1:16" ht="56.1" customHeight="1" outlineLevel="1" x14ac:dyDescent="0.25">
      <c r="A8" s="235" t="s">
        <v>320</v>
      </c>
      <c r="B8" s="111">
        <v>431</v>
      </c>
      <c r="C8" s="111"/>
      <c r="D8" s="99" t="s">
        <v>323</v>
      </c>
      <c r="E8" s="111"/>
      <c r="F8" s="99" t="s">
        <v>324</v>
      </c>
      <c r="G8" s="79"/>
      <c r="H8" s="79"/>
      <c r="I8" s="79" t="s">
        <v>916</v>
      </c>
      <c r="J8" s="341" t="str">
        <f t="shared" si="0"/>
        <v>à collecter</v>
      </c>
      <c r="K8" s="299"/>
    </row>
    <row r="9" spans="1:16" ht="38.1" customHeight="1" outlineLevel="1" x14ac:dyDescent="0.25">
      <c r="A9" s="235" t="s">
        <v>320</v>
      </c>
      <c r="B9" s="111">
        <v>433</v>
      </c>
      <c r="C9" s="319" t="s">
        <v>851</v>
      </c>
      <c r="D9" s="99"/>
      <c r="E9" s="111"/>
      <c r="F9" s="320"/>
      <c r="G9" s="111" t="s">
        <v>186</v>
      </c>
      <c r="H9" s="111" t="s">
        <v>325</v>
      </c>
      <c r="I9" s="111" t="s">
        <v>916</v>
      </c>
      <c r="J9" s="372" t="str">
        <f t="shared" si="0"/>
        <v>à collecter</v>
      </c>
      <c r="K9" s="299"/>
    </row>
    <row r="10" spans="1:16" ht="38.1" customHeight="1" outlineLevel="1" x14ac:dyDescent="0.25">
      <c r="A10" s="235" t="s">
        <v>320</v>
      </c>
      <c r="B10" s="321">
        <v>434</v>
      </c>
      <c r="C10" s="322" t="s">
        <v>851</v>
      </c>
      <c r="D10" s="178" t="s">
        <v>326</v>
      </c>
      <c r="E10" s="596" t="s">
        <v>181</v>
      </c>
      <c r="F10" s="178"/>
      <c r="G10" s="176"/>
      <c r="H10" s="176" t="s">
        <v>186</v>
      </c>
      <c r="I10" s="176" t="s">
        <v>916</v>
      </c>
      <c r="J10" s="373" t="str">
        <f t="shared" si="0"/>
        <v>à collecter</v>
      </c>
      <c r="K10" s="299"/>
    </row>
    <row r="11" spans="1:16" ht="38.1" customHeight="1" outlineLevel="1" x14ac:dyDescent="0.25">
      <c r="A11" s="235" t="s">
        <v>320</v>
      </c>
      <c r="B11" s="324">
        <v>435</v>
      </c>
      <c r="C11" s="322" t="s">
        <v>851</v>
      </c>
      <c r="D11" s="178" t="s">
        <v>327</v>
      </c>
      <c r="E11" s="596" t="s">
        <v>181</v>
      </c>
      <c r="F11" s="178"/>
      <c r="G11" s="176"/>
      <c r="H11" s="176" t="s">
        <v>186</v>
      </c>
      <c r="I11" s="176" t="s">
        <v>916</v>
      </c>
      <c r="J11" s="373" t="str">
        <f t="shared" si="0"/>
        <v>à collecter</v>
      </c>
      <c r="K11" s="299"/>
    </row>
    <row r="12" spans="1:16" ht="38.1" customHeight="1" outlineLevel="1" x14ac:dyDescent="0.25">
      <c r="A12" s="235" t="s">
        <v>320</v>
      </c>
      <c r="B12" s="111">
        <v>436</v>
      </c>
      <c r="C12" s="319" t="s">
        <v>852</v>
      </c>
      <c r="D12" s="99"/>
      <c r="E12" s="111"/>
      <c r="F12" s="320"/>
      <c r="G12" s="111" t="s">
        <v>186</v>
      </c>
      <c r="H12" s="111" t="s">
        <v>325</v>
      </c>
      <c r="I12" s="111" t="s">
        <v>916</v>
      </c>
      <c r="J12" s="372" t="str">
        <f t="shared" si="0"/>
        <v>à collecter</v>
      </c>
      <c r="K12" s="299"/>
    </row>
    <row r="13" spans="1:16" ht="38.1" customHeight="1" outlineLevel="1" x14ac:dyDescent="0.25">
      <c r="A13" s="235" t="s">
        <v>320</v>
      </c>
      <c r="B13" s="321">
        <v>437</v>
      </c>
      <c r="C13" s="322" t="s">
        <v>852</v>
      </c>
      <c r="D13" s="178" t="s">
        <v>328</v>
      </c>
      <c r="E13" s="596" t="s">
        <v>181</v>
      </c>
      <c r="F13" s="178"/>
      <c r="G13" s="176"/>
      <c r="H13" s="176" t="s">
        <v>186</v>
      </c>
      <c r="I13" s="176" t="s">
        <v>916</v>
      </c>
      <c r="J13" s="373" t="str">
        <f t="shared" si="0"/>
        <v>à collecter</v>
      </c>
      <c r="K13" s="299"/>
    </row>
    <row r="14" spans="1:16" ht="38.1" customHeight="1" outlineLevel="1" thickBot="1" x14ac:dyDescent="0.3">
      <c r="A14" s="78" t="s">
        <v>320</v>
      </c>
      <c r="B14" s="74">
        <v>438</v>
      </c>
      <c r="C14" s="374" t="s">
        <v>852</v>
      </c>
      <c r="D14" s="75" t="s">
        <v>329</v>
      </c>
      <c r="E14" s="597" t="s">
        <v>181</v>
      </c>
      <c r="F14" s="75"/>
      <c r="G14" s="76"/>
      <c r="H14" s="76" t="s">
        <v>186</v>
      </c>
      <c r="I14" s="76" t="s">
        <v>916</v>
      </c>
      <c r="J14" s="375" t="str">
        <f t="shared" si="0"/>
        <v>à collecter</v>
      </c>
      <c r="K14" s="299"/>
    </row>
    <row r="15" spans="1:16" ht="38.1" customHeight="1" outlineLevel="1" thickBot="1" x14ac:dyDescent="0.3">
      <c r="A15" s="325"/>
      <c r="B15" s="326"/>
      <c r="C15" s="326"/>
      <c r="D15" s="327"/>
      <c r="E15" s="326"/>
      <c r="F15" s="328"/>
      <c r="G15" s="328"/>
      <c r="H15" s="328"/>
      <c r="I15" s="328"/>
      <c r="J15" s="329"/>
      <c r="K15" s="300"/>
    </row>
    <row r="16" spans="1:16" ht="24" customHeight="1" thickBot="1" x14ac:dyDescent="0.3">
      <c r="A16" s="330"/>
      <c r="B16" s="331"/>
      <c r="C16" s="331"/>
      <c r="D16" s="332"/>
      <c r="E16" s="331"/>
      <c r="F16" s="332"/>
      <c r="G16" s="147"/>
      <c r="H16" s="147"/>
      <c r="I16" s="147"/>
      <c r="J16" s="333"/>
    </row>
    <row r="17" spans="1:11" ht="50.1" customHeight="1" thickBot="1" x14ac:dyDescent="0.3">
      <c r="A17" s="370" t="s">
        <v>330</v>
      </c>
      <c r="B17" s="303"/>
      <c r="C17" s="303"/>
      <c r="D17" s="304"/>
      <c r="E17" s="303"/>
      <c r="F17" s="305"/>
      <c r="G17" s="305"/>
      <c r="H17" s="305"/>
      <c r="I17" s="305"/>
      <c r="J17" s="313"/>
      <c r="K17" s="297"/>
    </row>
    <row r="18" spans="1:11" ht="38.1" customHeight="1" outlineLevel="1" x14ac:dyDescent="0.25">
      <c r="A18" s="314" t="s">
        <v>330</v>
      </c>
      <c r="B18" s="315" t="s">
        <v>180</v>
      </c>
      <c r="C18" s="315"/>
      <c r="D18" s="316"/>
      <c r="E18" s="315"/>
      <c r="F18" s="316"/>
      <c r="G18" s="316"/>
      <c r="H18" s="316"/>
      <c r="I18" s="335"/>
      <c r="J18" s="376"/>
      <c r="K18" s="350"/>
    </row>
    <row r="19" spans="1:11" ht="38.1" customHeight="1" outlineLevel="1" x14ac:dyDescent="0.25">
      <c r="A19" s="235" t="s">
        <v>330</v>
      </c>
      <c r="B19" s="111">
        <v>868</v>
      </c>
      <c r="C19" s="319" t="s">
        <v>853</v>
      </c>
      <c r="D19" s="99"/>
      <c r="E19" s="111"/>
      <c r="F19" s="320"/>
      <c r="G19" s="111" t="s">
        <v>735</v>
      </c>
      <c r="H19" s="111" t="s">
        <v>331</v>
      </c>
      <c r="I19" s="111" t="s">
        <v>916</v>
      </c>
      <c r="J19" s="372" t="str">
        <f t="shared" ref="J19:J35" si="1">IF(OR("IME"=$B$1,"ITEP"=$B$1,"IEM"=$B$1,"IDA"=$B$1,"EEAP"=$B$1,"IDV"=$B$1,"MAS"=$B$1,"FAM/EAM"=$B$1,"CRP"=$B$1,"EANM"=$B$1,"EHPAD"=$B$1,"ESAT"=$B$1,"SSIAD"=$B$1,"SESSAD"=$B$1,"SAMSAH"=$B$1,"SPASAD"=$B$1,"SAVS"=$B$1,"CAMSP"=$B$1,"CMPP"=$B$1,"toutes les données"=$B$1,"IES"=$B$1),"à collecter","non concerné ")</f>
        <v>à collecter</v>
      </c>
      <c r="K19" s="299"/>
    </row>
    <row r="20" spans="1:11" ht="38.1" customHeight="1" outlineLevel="1" x14ac:dyDescent="0.25">
      <c r="A20" s="235" t="s">
        <v>330</v>
      </c>
      <c r="B20" s="111">
        <v>869</v>
      </c>
      <c r="C20" s="336" t="s">
        <v>853</v>
      </c>
      <c r="D20" s="99" t="s">
        <v>332</v>
      </c>
      <c r="E20" s="111"/>
      <c r="F20" s="99"/>
      <c r="G20" s="79"/>
      <c r="H20" s="79"/>
      <c r="I20" s="79" t="s">
        <v>916</v>
      </c>
      <c r="J20" s="341" t="str">
        <f t="shared" si="1"/>
        <v>à collecter</v>
      </c>
      <c r="K20" s="299"/>
    </row>
    <row r="21" spans="1:11" ht="38.1" customHeight="1" outlineLevel="1" x14ac:dyDescent="0.25">
      <c r="A21" s="235" t="s">
        <v>330</v>
      </c>
      <c r="B21" s="324">
        <v>870</v>
      </c>
      <c r="C21" s="337" t="s">
        <v>853</v>
      </c>
      <c r="D21" s="178" t="s">
        <v>339</v>
      </c>
      <c r="E21" s="596" t="s">
        <v>181</v>
      </c>
      <c r="F21" s="178"/>
      <c r="G21" s="176"/>
      <c r="H21" s="176"/>
      <c r="I21" s="176" t="s">
        <v>916</v>
      </c>
      <c r="J21" s="373" t="str">
        <f t="shared" si="1"/>
        <v>à collecter</v>
      </c>
      <c r="K21" s="299"/>
    </row>
    <row r="22" spans="1:11" ht="38.1" customHeight="1" outlineLevel="1" x14ac:dyDescent="0.25">
      <c r="A22" s="235" t="s">
        <v>330</v>
      </c>
      <c r="B22" s="324">
        <v>871</v>
      </c>
      <c r="C22" s="337" t="s">
        <v>853</v>
      </c>
      <c r="D22" s="178" t="s">
        <v>333</v>
      </c>
      <c r="E22" s="596" t="s">
        <v>181</v>
      </c>
      <c r="F22" s="178"/>
      <c r="G22" s="176"/>
      <c r="H22" s="176" t="s">
        <v>186</v>
      </c>
      <c r="I22" s="176" t="s">
        <v>916</v>
      </c>
      <c r="J22" s="373" t="str">
        <f t="shared" si="1"/>
        <v>à collecter</v>
      </c>
      <c r="K22" s="299"/>
    </row>
    <row r="23" spans="1:11" ht="38.1" customHeight="1" outlineLevel="1" x14ac:dyDescent="0.25">
      <c r="A23" s="235" t="s">
        <v>330</v>
      </c>
      <c r="B23" s="324">
        <v>872</v>
      </c>
      <c r="C23" s="337" t="s">
        <v>853</v>
      </c>
      <c r="D23" s="178" t="s">
        <v>334</v>
      </c>
      <c r="E23" s="596" t="s">
        <v>181</v>
      </c>
      <c r="F23" s="178"/>
      <c r="G23" s="176"/>
      <c r="H23" s="176" t="s">
        <v>186</v>
      </c>
      <c r="I23" s="176" t="s">
        <v>916</v>
      </c>
      <c r="J23" s="373" t="str">
        <f t="shared" si="1"/>
        <v>à collecter</v>
      </c>
      <c r="K23" s="299"/>
    </row>
    <row r="24" spans="1:11" ht="38.1" customHeight="1" outlineLevel="1" x14ac:dyDescent="0.25">
      <c r="A24" s="235" t="s">
        <v>330</v>
      </c>
      <c r="B24" s="324">
        <v>873</v>
      </c>
      <c r="C24" s="337" t="s">
        <v>853</v>
      </c>
      <c r="D24" s="178" t="s">
        <v>335</v>
      </c>
      <c r="E24" s="596" t="s">
        <v>181</v>
      </c>
      <c r="F24" s="178"/>
      <c r="G24" s="176"/>
      <c r="H24" s="176" t="s">
        <v>186</v>
      </c>
      <c r="I24" s="176" t="s">
        <v>916</v>
      </c>
      <c r="J24" s="373" t="str">
        <f t="shared" si="1"/>
        <v>à collecter</v>
      </c>
      <c r="K24" s="299"/>
    </row>
    <row r="25" spans="1:11" ht="38.1" customHeight="1" outlineLevel="1" x14ac:dyDescent="0.25">
      <c r="A25" s="235" t="s">
        <v>330</v>
      </c>
      <c r="B25" s="324">
        <v>874</v>
      </c>
      <c r="C25" s="337" t="s">
        <v>853</v>
      </c>
      <c r="D25" s="178" t="s">
        <v>336</v>
      </c>
      <c r="E25" s="596" t="s">
        <v>181</v>
      </c>
      <c r="F25" s="178"/>
      <c r="G25" s="176"/>
      <c r="H25" s="176" t="s">
        <v>186</v>
      </c>
      <c r="I25" s="176" t="s">
        <v>916</v>
      </c>
      <c r="J25" s="373" t="str">
        <f t="shared" si="1"/>
        <v>à collecter</v>
      </c>
      <c r="K25" s="299"/>
    </row>
    <row r="26" spans="1:11" ht="38.1" customHeight="1" outlineLevel="1" x14ac:dyDescent="0.25">
      <c r="A26" s="235" t="s">
        <v>330</v>
      </c>
      <c r="B26" s="324">
        <v>875</v>
      </c>
      <c r="C26" s="337" t="s">
        <v>853</v>
      </c>
      <c r="D26" s="178" t="s">
        <v>337</v>
      </c>
      <c r="E26" s="596" t="s">
        <v>181</v>
      </c>
      <c r="F26" s="178"/>
      <c r="G26" s="176"/>
      <c r="H26" s="176" t="s">
        <v>186</v>
      </c>
      <c r="I26" s="176" t="s">
        <v>916</v>
      </c>
      <c r="J26" s="373" t="str">
        <f t="shared" si="1"/>
        <v>à collecter</v>
      </c>
      <c r="K26" s="299"/>
    </row>
    <row r="27" spans="1:11" ht="38.1" customHeight="1" outlineLevel="1" x14ac:dyDescent="0.25">
      <c r="A27" s="235" t="s">
        <v>330</v>
      </c>
      <c r="B27" s="324">
        <v>1034</v>
      </c>
      <c r="C27" s="337" t="s">
        <v>853</v>
      </c>
      <c r="D27" s="178" t="s">
        <v>338</v>
      </c>
      <c r="E27" s="596" t="s">
        <v>181</v>
      </c>
      <c r="F27" s="178"/>
      <c r="G27" s="176"/>
      <c r="H27" s="176" t="s">
        <v>186</v>
      </c>
      <c r="I27" s="176" t="s">
        <v>916</v>
      </c>
      <c r="J27" s="373" t="str">
        <f t="shared" si="1"/>
        <v>à collecter</v>
      </c>
      <c r="K27" s="299"/>
    </row>
    <row r="28" spans="1:11" ht="38.1" customHeight="1" outlineLevel="1" x14ac:dyDescent="0.25">
      <c r="A28" s="235" t="s">
        <v>330</v>
      </c>
      <c r="B28" s="111">
        <v>876</v>
      </c>
      <c r="C28" s="336" t="s">
        <v>853</v>
      </c>
      <c r="D28" s="99" t="s">
        <v>340</v>
      </c>
      <c r="E28" s="111"/>
      <c r="F28" s="99"/>
      <c r="G28" s="79"/>
      <c r="H28" s="79"/>
      <c r="I28" s="79" t="s">
        <v>916</v>
      </c>
      <c r="J28" s="341" t="str">
        <f t="shared" si="1"/>
        <v>à collecter</v>
      </c>
      <c r="K28" s="299"/>
    </row>
    <row r="29" spans="1:11" ht="38.1" customHeight="1" outlineLevel="1" x14ac:dyDescent="0.25">
      <c r="A29" s="235" t="s">
        <v>330</v>
      </c>
      <c r="B29" s="111">
        <v>877</v>
      </c>
      <c r="C29" s="319" t="s">
        <v>854</v>
      </c>
      <c r="D29" s="99"/>
      <c r="E29" s="111"/>
      <c r="F29" s="320"/>
      <c r="G29" s="111" t="s">
        <v>182</v>
      </c>
      <c r="H29" s="111" t="s">
        <v>350</v>
      </c>
      <c r="I29" s="111" t="s">
        <v>916</v>
      </c>
      <c r="J29" s="372" t="str">
        <f t="shared" si="1"/>
        <v>à collecter</v>
      </c>
      <c r="K29" s="299"/>
    </row>
    <row r="30" spans="1:11" ht="38.1" customHeight="1" outlineLevel="1" x14ac:dyDescent="0.25">
      <c r="A30" s="235" t="s">
        <v>330</v>
      </c>
      <c r="B30" s="111">
        <v>878</v>
      </c>
      <c r="C30" s="338" t="s">
        <v>854</v>
      </c>
      <c r="D30" s="99" t="s">
        <v>349</v>
      </c>
      <c r="E30" s="111"/>
      <c r="F30" s="99"/>
      <c r="G30" s="79"/>
      <c r="H30" s="79"/>
      <c r="I30" s="79" t="s">
        <v>916</v>
      </c>
      <c r="J30" s="341" t="str">
        <f t="shared" si="1"/>
        <v>à collecter</v>
      </c>
      <c r="K30" s="299"/>
    </row>
    <row r="31" spans="1:11" ht="38.1" customHeight="1" outlineLevel="1" x14ac:dyDescent="0.25">
      <c r="A31" s="235" t="s">
        <v>330</v>
      </c>
      <c r="B31" s="324">
        <v>879</v>
      </c>
      <c r="C31" s="322" t="s">
        <v>854</v>
      </c>
      <c r="D31" s="178" t="s">
        <v>341</v>
      </c>
      <c r="E31" s="323" t="s">
        <v>181</v>
      </c>
      <c r="F31" s="178"/>
      <c r="G31" s="176"/>
      <c r="H31" s="176" t="s">
        <v>186</v>
      </c>
      <c r="I31" s="79" t="s">
        <v>916</v>
      </c>
      <c r="J31" s="373" t="str">
        <f t="shared" si="1"/>
        <v>à collecter</v>
      </c>
      <c r="K31" s="299"/>
    </row>
    <row r="32" spans="1:11" ht="38.1" customHeight="1" outlineLevel="1" x14ac:dyDescent="0.25">
      <c r="A32" s="235" t="s">
        <v>330</v>
      </c>
      <c r="B32" s="324">
        <v>880</v>
      </c>
      <c r="C32" s="322" t="s">
        <v>854</v>
      </c>
      <c r="D32" s="178" t="s">
        <v>342</v>
      </c>
      <c r="E32" s="323" t="s">
        <v>181</v>
      </c>
      <c r="F32" s="178"/>
      <c r="G32" s="176"/>
      <c r="H32" s="176" t="s">
        <v>186</v>
      </c>
      <c r="I32" s="79" t="s">
        <v>916</v>
      </c>
      <c r="J32" s="373" t="str">
        <f t="shared" si="1"/>
        <v>à collecter</v>
      </c>
      <c r="K32" s="299"/>
    </row>
    <row r="33" spans="1:11" ht="38.1" customHeight="1" outlineLevel="1" x14ac:dyDescent="0.25">
      <c r="A33" s="235" t="s">
        <v>330</v>
      </c>
      <c r="B33" s="324">
        <v>881</v>
      </c>
      <c r="C33" s="322" t="s">
        <v>854</v>
      </c>
      <c r="D33" s="178" t="s">
        <v>343</v>
      </c>
      <c r="E33" s="323" t="s">
        <v>181</v>
      </c>
      <c r="F33" s="178"/>
      <c r="G33" s="176"/>
      <c r="H33" s="176" t="s">
        <v>186</v>
      </c>
      <c r="I33" s="79" t="s">
        <v>916</v>
      </c>
      <c r="J33" s="373" t="str">
        <f t="shared" si="1"/>
        <v>à collecter</v>
      </c>
      <c r="K33" s="299"/>
    </row>
    <row r="34" spans="1:11" ht="38.1" customHeight="1" outlineLevel="1" x14ac:dyDescent="0.25">
      <c r="A34" s="235" t="s">
        <v>330</v>
      </c>
      <c r="B34" s="324">
        <v>882</v>
      </c>
      <c r="C34" s="322" t="s">
        <v>854</v>
      </c>
      <c r="D34" s="178" t="s">
        <v>344</v>
      </c>
      <c r="E34" s="323" t="s">
        <v>181</v>
      </c>
      <c r="F34" s="178"/>
      <c r="G34" s="176"/>
      <c r="H34" s="176" t="s">
        <v>186</v>
      </c>
      <c r="I34" s="79" t="s">
        <v>916</v>
      </c>
      <c r="J34" s="373" t="str">
        <f t="shared" si="1"/>
        <v>à collecter</v>
      </c>
      <c r="K34" s="299"/>
    </row>
    <row r="35" spans="1:11" ht="38.1" customHeight="1" outlineLevel="1" x14ac:dyDescent="0.25">
      <c r="A35" s="235" t="s">
        <v>330</v>
      </c>
      <c r="B35" s="111">
        <v>883</v>
      </c>
      <c r="C35" s="319"/>
      <c r="D35" s="99" t="s">
        <v>1010</v>
      </c>
      <c r="E35" s="111"/>
      <c r="F35" s="99"/>
      <c r="G35" s="79"/>
      <c r="H35" s="79" t="s">
        <v>186</v>
      </c>
      <c r="I35" s="79" t="s">
        <v>916</v>
      </c>
      <c r="J35" s="341" t="str">
        <f t="shared" si="1"/>
        <v>à collecter</v>
      </c>
      <c r="K35" s="299"/>
    </row>
    <row r="36" spans="1:11" ht="38.1" customHeight="1" outlineLevel="1" x14ac:dyDescent="0.25">
      <c r="A36" s="235" t="s">
        <v>330</v>
      </c>
      <c r="B36" s="324">
        <v>884</v>
      </c>
      <c r="C36" s="322" t="s">
        <v>854</v>
      </c>
      <c r="D36" s="178" t="s">
        <v>345</v>
      </c>
      <c r="E36" s="323" t="s">
        <v>181</v>
      </c>
      <c r="F36" s="178"/>
      <c r="G36" s="176"/>
      <c r="H36" s="176" t="s">
        <v>186</v>
      </c>
      <c r="I36" s="79" t="s">
        <v>916</v>
      </c>
      <c r="J36" s="373" t="str">
        <f>IF(OR("IME"=$B$1,"ITEP"=$B$1,"IEM"=$B$1,,"IDA"=$B$1,"EEAP"=$B$1,"IDV"=$B$1,"MAS"=$B$1,"FAM/EAM"=$B$1,"CRP"=$B$1,"EANM"=$B$1,"EHPAD"=$B$1,"ESAT"=$B$1,"SSIAD"=$B$1,"SESSAD"=$B$1,"SAMSAH"=$B$1,"SPASAD"=$B$1,"SAVS"=$B$1,"CAMSP"=$B$1,"CMPP"=$B$1,"toutes les données"=$B$1,"IES"=$B$1),"à collecter","non concerné ")</f>
        <v>à collecter</v>
      </c>
      <c r="K36" s="299"/>
    </row>
    <row r="37" spans="1:11" ht="38.1" customHeight="1" outlineLevel="1" x14ac:dyDescent="0.25">
      <c r="A37" s="235" t="s">
        <v>330</v>
      </c>
      <c r="B37" s="324">
        <v>885</v>
      </c>
      <c r="C37" s="322" t="s">
        <v>854</v>
      </c>
      <c r="D37" s="178" t="s">
        <v>346</v>
      </c>
      <c r="E37" s="323" t="s">
        <v>181</v>
      </c>
      <c r="F37" s="178"/>
      <c r="G37" s="176"/>
      <c r="H37" s="176" t="s">
        <v>186</v>
      </c>
      <c r="I37" s="79" t="s">
        <v>916</v>
      </c>
      <c r="J37" s="373" t="str">
        <f t="shared" ref="J37:J62" si="2">IF(OR("IME"=$B$1,"ITEP"=$B$1,"IEM"=$B$1,"IDA"=$B$1,"EEAP"=$B$1,"IDV"=$B$1,"MAS"=$B$1,"FAM/EAM"=$B$1,"CRP"=$B$1,"EANM"=$B$1,"EHPAD"=$B$1,"ESAT"=$B$1,"SSIAD"=$B$1,"SESSAD"=$B$1,"SAMSAH"=$B$1,"SPASAD"=$B$1,"SAVS"=$B$1,"CAMSP"=$B$1,"CMPP"=$B$1,"toutes les données"=$B$1,"IES"=$B$1),"à collecter","non concerné ")</f>
        <v>à collecter</v>
      </c>
      <c r="K37" s="299"/>
    </row>
    <row r="38" spans="1:11" ht="38.1" customHeight="1" outlineLevel="1" x14ac:dyDescent="0.25">
      <c r="A38" s="235" t="s">
        <v>330</v>
      </c>
      <c r="B38" s="324">
        <v>886</v>
      </c>
      <c r="C38" s="322" t="s">
        <v>854</v>
      </c>
      <c r="D38" s="178" t="s">
        <v>347</v>
      </c>
      <c r="E38" s="323" t="s">
        <v>181</v>
      </c>
      <c r="F38" s="178"/>
      <c r="G38" s="176"/>
      <c r="H38" s="176" t="s">
        <v>186</v>
      </c>
      <c r="I38" s="79" t="s">
        <v>916</v>
      </c>
      <c r="J38" s="373" t="str">
        <f t="shared" si="2"/>
        <v>à collecter</v>
      </c>
      <c r="K38" s="299"/>
    </row>
    <row r="39" spans="1:11" ht="38.1" customHeight="1" outlineLevel="1" x14ac:dyDescent="0.25">
      <c r="A39" s="235" t="s">
        <v>330</v>
      </c>
      <c r="B39" s="324">
        <v>887</v>
      </c>
      <c r="C39" s="322" t="s">
        <v>854</v>
      </c>
      <c r="D39" s="178" t="s">
        <v>348</v>
      </c>
      <c r="E39" s="323" t="s">
        <v>181</v>
      </c>
      <c r="F39" s="178"/>
      <c r="G39" s="176"/>
      <c r="H39" s="176" t="s">
        <v>186</v>
      </c>
      <c r="I39" s="79" t="s">
        <v>916</v>
      </c>
      <c r="J39" s="373" t="str">
        <f t="shared" si="2"/>
        <v>à collecter</v>
      </c>
      <c r="K39" s="299"/>
    </row>
    <row r="40" spans="1:11" ht="38.1" customHeight="1" outlineLevel="1" x14ac:dyDescent="0.25">
      <c r="A40" s="235" t="s">
        <v>330</v>
      </c>
      <c r="B40" s="111">
        <v>901</v>
      </c>
      <c r="C40" s="319" t="s">
        <v>855</v>
      </c>
      <c r="D40" s="99"/>
      <c r="E40" s="111"/>
      <c r="F40" s="320"/>
      <c r="G40" s="111" t="s">
        <v>182</v>
      </c>
      <c r="H40" s="111" t="s">
        <v>350</v>
      </c>
      <c r="I40" s="111" t="s">
        <v>916</v>
      </c>
      <c r="J40" s="372" t="str">
        <f t="shared" si="2"/>
        <v>à collecter</v>
      </c>
      <c r="K40" s="299"/>
    </row>
    <row r="41" spans="1:11" ht="38.1" customHeight="1" outlineLevel="1" x14ac:dyDescent="0.25">
      <c r="A41" s="235" t="s">
        <v>330</v>
      </c>
      <c r="B41" s="324">
        <v>902</v>
      </c>
      <c r="C41" s="322" t="s">
        <v>855</v>
      </c>
      <c r="D41" s="178" t="s">
        <v>351</v>
      </c>
      <c r="E41" s="323" t="s">
        <v>181</v>
      </c>
      <c r="F41" s="178"/>
      <c r="G41" s="176"/>
      <c r="H41" s="176"/>
      <c r="I41" s="176" t="s">
        <v>916</v>
      </c>
      <c r="J41" s="373" t="str">
        <f t="shared" si="2"/>
        <v>à collecter</v>
      </c>
      <c r="K41" s="299"/>
    </row>
    <row r="42" spans="1:11" ht="38.1" customHeight="1" outlineLevel="1" x14ac:dyDescent="0.25">
      <c r="A42" s="235" t="s">
        <v>330</v>
      </c>
      <c r="B42" s="324">
        <v>903</v>
      </c>
      <c r="C42" s="322" t="s">
        <v>855</v>
      </c>
      <c r="D42" s="178" t="s">
        <v>352</v>
      </c>
      <c r="E42" s="323" t="s">
        <v>181</v>
      </c>
      <c r="F42" s="178"/>
      <c r="G42" s="176"/>
      <c r="H42" s="176"/>
      <c r="I42" s="176" t="s">
        <v>916</v>
      </c>
      <c r="J42" s="373" t="str">
        <f t="shared" si="2"/>
        <v>à collecter</v>
      </c>
      <c r="K42" s="299"/>
    </row>
    <row r="43" spans="1:11" ht="38.1" customHeight="1" outlineLevel="1" x14ac:dyDescent="0.25">
      <c r="A43" s="235" t="s">
        <v>330</v>
      </c>
      <c r="B43" s="111">
        <v>920</v>
      </c>
      <c r="C43" s="319" t="s">
        <v>856</v>
      </c>
      <c r="D43" s="99"/>
      <c r="E43" s="111"/>
      <c r="F43" s="320"/>
      <c r="G43" s="111"/>
      <c r="H43" s="111" t="s">
        <v>297</v>
      </c>
      <c r="I43" s="111" t="s">
        <v>916</v>
      </c>
      <c r="J43" s="372" t="str">
        <f t="shared" si="2"/>
        <v>à collecter</v>
      </c>
      <c r="K43" s="299"/>
    </row>
    <row r="44" spans="1:11" ht="38.1" customHeight="1" outlineLevel="1" x14ac:dyDescent="0.25">
      <c r="A44" s="235" t="s">
        <v>330</v>
      </c>
      <c r="B44" s="324">
        <v>921</v>
      </c>
      <c r="C44" s="322" t="s">
        <v>856</v>
      </c>
      <c r="D44" s="178" t="s">
        <v>353</v>
      </c>
      <c r="E44" s="323" t="s">
        <v>181</v>
      </c>
      <c r="F44" s="178"/>
      <c r="G44" s="176"/>
      <c r="H44" s="176" t="s">
        <v>186</v>
      </c>
      <c r="I44" s="176" t="s">
        <v>916</v>
      </c>
      <c r="J44" s="373" t="str">
        <f t="shared" si="2"/>
        <v>à collecter</v>
      </c>
      <c r="K44" s="299"/>
    </row>
    <row r="45" spans="1:11" ht="38.1" customHeight="1" outlineLevel="1" x14ac:dyDescent="0.25">
      <c r="A45" s="235" t="s">
        <v>330</v>
      </c>
      <c r="B45" s="111">
        <v>922</v>
      </c>
      <c r="C45" s="338" t="s">
        <v>856</v>
      </c>
      <c r="D45" s="99" t="s">
        <v>361</v>
      </c>
      <c r="E45" s="111"/>
      <c r="F45" s="99"/>
      <c r="G45" s="79"/>
      <c r="H45" s="79" t="s">
        <v>186</v>
      </c>
      <c r="I45" s="79" t="s">
        <v>916</v>
      </c>
      <c r="J45" s="341" t="str">
        <f t="shared" si="2"/>
        <v>à collecter</v>
      </c>
      <c r="K45" s="299"/>
    </row>
    <row r="46" spans="1:11" ht="38.1" customHeight="1" outlineLevel="1" x14ac:dyDescent="0.25">
      <c r="A46" s="235" t="s">
        <v>330</v>
      </c>
      <c r="B46" s="324">
        <v>1005</v>
      </c>
      <c r="C46" s="322" t="s">
        <v>856</v>
      </c>
      <c r="D46" s="178" t="s">
        <v>354</v>
      </c>
      <c r="E46" s="323" t="s">
        <v>181</v>
      </c>
      <c r="F46" s="178"/>
      <c r="G46" s="176"/>
      <c r="H46" s="176" t="s">
        <v>186</v>
      </c>
      <c r="I46" s="176" t="s">
        <v>916</v>
      </c>
      <c r="J46" s="373" t="str">
        <f t="shared" si="2"/>
        <v>à collecter</v>
      </c>
      <c r="K46" s="299"/>
    </row>
    <row r="47" spans="1:11" ht="38.1" customHeight="1" outlineLevel="1" x14ac:dyDescent="0.25">
      <c r="A47" s="235" t="s">
        <v>330</v>
      </c>
      <c r="B47" s="324">
        <v>1006</v>
      </c>
      <c r="C47" s="322" t="s">
        <v>856</v>
      </c>
      <c r="D47" s="178" t="s">
        <v>355</v>
      </c>
      <c r="E47" s="323" t="s">
        <v>181</v>
      </c>
      <c r="F47" s="178"/>
      <c r="G47" s="176"/>
      <c r="H47" s="176" t="s">
        <v>186</v>
      </c>
      <c r="I47" s="176" t="s">
        <v>916</v>
      </c>
      <c r="J47" s="373" t="str">
        <f t="shared" si="2"/>
        <v>à collecter</v>
      </c>
      <c r="K47" s="299"/>
    </row>
    <row r="48" spans="1:11" ht="38.1" customHeight="1" outlineLevel="1" x14ac:dyDescent="0.25">
      <c r="A48" s="235" t="s">
        <v>330</v>
      </c>
      <c r="B48" s="324">
        <v>1007</v>
      </c>
      <c r="C48" s="322" t="s">
        <v>856</v>
      </c>
      <c r="D48" s="178" t="s">
        <v>356</v>
      </c>
      <c r="E48" s="323" t="s">
        <v>181</v>
      </c>
      <c r="F48" s="178"/>
      <c r="G48" s="176"/>
      <c r="H48" s="176" t="s">
        <v>186</v>
      </c>
      <c r="I48" s="176" t="s">
        <v>916</v>
      </c>
      <c r="J48" s="373" t="str">
        <f t="shared" si="2"/>
        <v>à collecter</v>
      </c>
      <c r="K48" s="299"/>
    </row>
    <row r="49" spans="1:11" ht="38.1" customHeight="1" outlineLevel="1" x14ac:dyDescent="0.25">
      <c r="A49" s="235" t="s">
        <v>330</v>
      </c>
      <c r="B49" s="324">
        <v>1008</v>
      </c>
      <c r="C49" s="322" t="s">
        <v>856</v>
      </c>
      <c r="D49" s="178" t="s">
        <v>357</v>
      </c>
      <c r="E49" s="323" t="s">
        <v>181</v>
      </c>
      <c r="F49" s="178"/>
      <c r="G49" s="176"/>
      <c r="H49" s="176" t="s">
        <v>186</v>
      </c>
      <c r="I49" s="176" t="s">
        <v>916</v>
      </c>
      <c r="J49" s="373" t="str">
        <f t="shared" si="2"/>
        <v>à collecter</v>
      </c>
      <c r="K49" s="299"/>
    </row>
    <row r="50" spans="1:11" ht="38.1" customHeight="1" outlineLevel="1" x14ac:dyDescent="0.25">
      <c r="A50" s="235" t="s">
        <v>330</v>
      </c>
      <c r="B50" s="324">
        <v>1009</v>
      </c>
      <c r="C50" s="322" t="s">
        <v>856</v>
      </c>
      <c r="D50" s="178" t="s">
        <v>358</v>
      </c>
      <c r="E50" s="323" t="s">
        <v>181</v>
      </c>
      <c r="F50" s="178"/>
      <c r="G50" s="176"/>
      <c r="H50" s="176" t="s">
        <v>186</v>
      </c>
      <c r="I50" s="176" t="s">
        <v>916</v>
      </c>
      <c r="J50" s="373" t="str">
        <f t="shared" si="2"/>
        <v>à collecter</v>
      </c>
      <c r="K50" s="299"/>
    </row>
    <row r="51" spans="1:11" ht="38.1" customHeight="1" outlineLevel="1" x14ac:dyDescent="0.25">
      <c r="A51" s="235" t="s">
        <v>330</v>
      </c>
      <c r="B51" s="324">
        <v>1010</v>
      </c>
      <c r="C51" s="322" t="s">
        <v>856</v>
      </c>
      <c r="D51" s="178" t="s">
        <v>359</v>
      </c>
      <c r="E51" s="323" t="s">
        <v>181</v>
      </c>
      <c r="F51" s="178"/>
      <c r="G51" s="176"/>
      <c r="H51" s="176"/>
      <c r="I51" s="176" t="s">
        <v>916</v>
      </c>
      <c r="J51" s="373" t="str">
        <f t="shared" si="2"/>
        <v>à collecter</v>
      </c>
      <c r="K51" s="299"/>
    </row>
    <row r="52" spans="1:11" ht="38.1" customHeight="1" outlineLevel="1" x14ac:dyDescent="0.25">
      <c r="A52" s="235" t="s">
        <v>330</v>
      </c>
      <c r="B52" s="324">
        <v>1011</v>
      </c>
      <c r="C52" s="322" t="s">
        <v>856</v>
      </c>
      <c r="D52" s="178" t="s">
        <v>360</v>
      </c>
      <c r="E52" s="323" t="s">
        <v>181</v>
      </c>
      <c r="F52" s="178"/>
      <c r="G52" s="176"/>
      <c r="H52" s="176"/>
      <c r="I52" s="176" t="s">
        <v>916</v>
      </c>
      <c r="J52" s="373" t="str">
        <f t="shared" si="2"/>
        <v>à collecter</v>
      </c>
      <c r="K52" s="299"/>
    </row>
    <row r="53" spans="1:11" ht="38.1" customHeight="1" outlineLevel="1" x14ac:dyDescent="0.25">
      <c r="A53" s="235" t="s">
        <v>330</v>
      </c>
      <c r="B53" s="111" t="s">
        <v>362</v>
      </c>
      <c r="C53" s="336" t="s">
        <v>862</v>
      </c>
      <c r="D53" s="99" t="s">
        <v>732</v>
      </c>
      <c r="E53" s="111"/>
      <c r="F53" s="99"/>
      <c r="G53" s="79"/>
      <c r="H53" s="79" t="s">
        <v>378</v>
      </c>
      <c r="I53" s="79" t="s">
        <v>916</v>
      </c>
      <c r="J53" s="341" t="str">
        <f t="shared" si="2"/>
        <v>à collecter</v>
      </c>
      <c r="K53" s="299"/>
    </row>
    <row r="54" spans="1:11" ht="38.1" customHeight="1" outlineLevel="1" x14ac:dyDescent="0.25">
      <c r="A54" s="235" t="s">
        <v>330</v>
      </c>
      <c r="B54" s="111" t="s">
        <v>363</v>
      </c>
      <c r="C54" s="307" t="s">
        <v>862</v>
      </c>
      <c r="D54" s="99" t="s">
        <v>372</v>
      </c>
      <c r="E54" s="111"/>
      <c r="F54" s="99"/>
      <c r="G54" s="79"/>
      <c r="H54" s="79"/>
      <c r="I54" s="79" t="s">
        <v>916</v>
      </c>
      <c r="J54" s="341" t="str">
        <f t="shared" si="2"/>
        <v>à collecter</v>
      </c>
      <c r="K54" s="299"/>
    </row>
    <row r="55" spans="1:11" ht="38.1" customHeight="1" outlineLevel="1" x14ac:dyDescent="0.25">
      <c r="A55" s="235" t="s">
        <v>330</v>
      </c>
      <c r="B55" s="324" t="s">
        <v>364</v>
      </c>
      <c r="C55" s="308" t="s">
        <v>862</v>
      </c>
      <c r="D55" s="178" t="s">
        <v>733</v>
      </c>
      <c r="E55" s="323" t="s">
        <v>181</v>
      </c>
      <c r="F55" s="178"/>
      <c r="G55" s="176"/>
      <c r="H55" s="176"/>
      <c r="I55" s="176" t="s">
        <v>916</v>
      </c>
      <c r="J55" s="373" t="str">
        <f t="shared" si="2"/>
        <v>à collecter</v>
      </c>
      <c r="K55" s="299"/>
    </row>
    <row r="56" spans="1:11" ht="38.1" customHeight="1" outlineLevel="1" x14ac:dyDescent="0.25">
      <c r="A56" s="235" t="s">
        <v>330</v>
      </c>
      <c r="B56" s="324" t="s">
        <v>365</v>
      </c>
      <c r="C56" s="308" t="s">
        <v>862</v>
      </c>
      <c r="D56" s="178" t="s">
        <v>373</v>
      </c>
      <c r="E56" s="323" t="s">
        <v>181</v>
      </c>
      <c r="F56" s="178"/>
      <c r="G56" s="176"/>
      <c r="H56" s="176"/>
      <c r="I56" s="176" t="s">
        <v>916</v>
      </c>
      <c r="J56" s="373" t="str">
        <f t="shared" si="2"/>
        <v>à collecter</v>
      </c>
      <c r="K56" s="299"/>
    </row>
    <row r="57" spans="1:11" ht="38.1" customHeight="1" outlineLevel="1" x14ac:dyDescent="0.25">
      <c r="A57" s="235" t="s">
        <v>330</v>
      </c>
      <c r="B57" s="324" t="s">
        <v>366</v>
      </c>
      <c r="C57" s="308" t="s">
        <v>862</v>
      </c>
      <c r="D57" s="178" t="s">
        <v>734</v>
      </c>
      <c r="E57" s="323" t="s">
        <v>181</v>
      </c>
      <c r="F57" s="178"/>
      <c r="G57" s="176"/>
      <c r="H57" s="176"/>
      <c r="I57" s="176" t="s">
        <v>916</v>
      </c>
      <c r="J57" s="373" t="str">
        <f t="shared" si="2"/>
        <v>à collecter</v>
      </c>
      <c r="K57" s="299"/>
    </row>
    <row r="58" spans="1:11" ht="38.1" customHeight="1" outlineLevel="1" x14ac:dyDescent="0.25">
      <c r="A58" s="235" t="s">
        <v>330</v>
      </c>
      <c r="B58" s="324" t="s">
        <v>367</v>
      </c>
      <c r="C58" s="308" t="s">
        <v>862</v>
      </c>
      <c r="D58" s="178" t="s">
        <v>374</v>
      </c>
      <c r="E58" s="323" t="s">
        <v>181</v>
      </c>
      <c r="F58" s="178"/>
      <c r="G58" s="176"/>
      <c r="H58" s="176"/>
      <c r="I58" s="176" t="s">
        <v>916</v>
      </c>
      <c r="J58" s="373" t="str">
        <f t="shared" si="2"/>
        <v>à collecter</v>
      </c>
      <c r="K58" s="299"/>
    </row>
    <row r="59" spans="1:11" ht="38.1" customHeight="1" outlineLevel="1" x14ac:dyDescent="0.25">
      <c r="A59" s="235" t="s">
        <v>330</v>
      </c>
      <c r="B59" s="324" t="s">
        <v>368</v>
      </c>
      <c r="C59" s="308" t="s">
        <v>862</v>
      </c>
      <c r="D59" s="178" t="s">
        <v>375</v>
      </c>
      <c r="E59" s="323" t="s">
        <v>181</v>
      </c>
      <c r="F59" s="178"/>
      <c r="G59" s="176"/>
      <c r="H59" s="176"/>
      <c r="I59" s="176" t="s">
        <v>916</v>
      </c>
      <c r="J59" s="373" t="str">
        <f t="shared" si="2"/>
        <v>à collecter</v>
      </c>
      <c r="K59" s="299"/>
    </row>
    <row r="60" spans="1:11" ht="38.1" customHeight="1" outlineLevel="1" x14ac:dyDescent="0.25">
      <c r="A60" s="235" t="s">
        <v>330</v>
      </c>
      <c r="B60" s="324" t="s">
        <v>369</v>
      </c>
      <c r="C60" s="308" t="s">
        <v>862</v>
      </c>
      <c r="D60" s="178" t="s">
        <v>376</v>
      </c>
      <c r="E60" s="323" t="s">
        <v>181</v>
      </c>
      <c r="F60" s="178"/>
      <c r="G60" s="176"/>
      <c r="H60" s="176"/>
      <c r="I60" s="176" t="s">
        <v>916</v>
      </c>
      <c r="J60" s="373" t="str">
        <f t="shared" si="2"/>
        <v>à collecter</v>
      </c>
      <c r="K60" s="299"/>
    </row>
    <row r="61" spans="1:11" ht="38.1" customHeight="1" outlineLevel="1" x14ac:dyDescent="0.25">
      <c r="A61" s="235" t="s">
        <v>330</v>
      </c>
      <c r="B61" s="324" t="s">
        <v>370</v>
      </c>
      <c r="C61" s="308" t="s">
        <v>862</v>
      </c>
      <c r="D61" s="178" t="s">
        <v>377</v>
      </c>
      <c r="E61" s="323" t="s">
        <v>181</v>
      </c>
      <c r="F61" s="178"/>
      <c r="G61" s="176"/>
      <c r="H61" s="176"/>
      <c r="I61" s="176" t="s">
        <v>916</v>
      </c>
      <c r="J61" s="373" t="str">
        <f t="shared" si="2"/>
        <v>à collecter</v>
      </c>
      <c r="K61" s="299"/>
    </row>
    <row r="62" spans="1:11" ht="38.1" customHeight="1" outlineLevel="1" thickBot="1" x14ac:dyDescent="0.3">
      <c r="A62" s="78" t="s">
        <v>330</v>
      </c>
      <c r="B62" s="74" t="s">
        <v>371</v>
      </c>
      <c r="C62" s="377" t="s">
        <v>862</v>
      </c>
      <c r="D62" s="75" t="s">
        <v>1011</v>
      </c>
      <c r="E62" s="597" t="s">
        <v>181</v>
      </c>
      <c r="F62" s="75"/>
      <c r="G62" s="76"/>
      <c r="H62" s="76" t="s">
        <v>186</v>
      </c>
      <c r="I62" s="76" t="s">
        <v>916</v>
      </c>
      <c r="J62" s="375" t="str">
        <f t="shared" si="2"/>
        <v>à collecter</v>
      </c>
      <c r="K62" s="299"/>
    </row>
    <row r="63" spans="1:11" ht="16.350000000000001" customHeight="1" outlineLevel="1" thickBot="1" x14ac:dyDescent="0.3">
      <c r="A63" s="378"/>
      <c r="B63" s="379"/>
      <c r="C63" s="379"/>
      <c r="D63" s="380"/>
      <c r="E63" s="379"/>
      <c r="F63" s="381"/>
      <c r="G63" s="381"/>
      <c r="H63" s="381"/>
      <c r="I63" s="381"/>
      <c r="J63" s="382"/>
      <c r="K63" s="300"/>
    </row>
    <row r="64" spans="1:11" ht="20.100000000000001" customHeight="1" thickBot="1" x14ac:dyDescent="0.3">
      <c r="A64" s="330"/>
      <c r="B64" s="331"/>
      <c r="C64" s="331"/>
      <c r="D64" s="332"/>
      <c r="E64" s="331"/>
      <c r="F64" s="332"/>
      <c r="G64" s="147"/>
      <c r="H64" s="147"/>
      <c r="I64" s="147"/>
      <c r="J64" s="333"/>
    </row>
    <row r="65" spans="1:11" ht="50.1" customHeight="1" thickBot="1" x14ac:dyDescent="0.3">
      <c r="A65" s="370" t="s">
        <v>731</v>
      </c>
      <c r="B65" s="302"/>
      <c r="C65" s="303"/>
      <c r="D65" s="304"/>
      <c r="E65" s="303"/>
      <c r="F65" s="305"/>
      <c r="G65" s="305"/>
      <c r="H65" s="305"/>
      <c r="I65" s="305"/>
      <c r="J65" s="306"/>
      <c r="K65" s="297"/>
    </row>
    <row r="66" spans="1:11" ht="38.1" customHeight="1" outlineLevel="1" x14ac:dyDescent="0.25">
      <c r="A66" s="314" t="s">
        <v>731</v>
      </c>
      <c r="B66" s="315" t="s">
        <v>262</v>
      </c>
      <c r="C66" s="315"/>
      <c r="D66" s="316"/>
      <c r="E66" s="315"/>
      <c r="F66" s="317"/>
      <c r="G66" s="317"/>
      <c r="H66" s="317"/>
      <c r="I66" s="318"/>
      <c r="J66" s="340"/>
      <c r="K66" s="298"/>
    </row>
    <row r="67" spans="1:11" ht="38.1" customHeight="1" outlineLevel="1" x14ac:dyDescent="0.25">
      <c r="A67" s="235" t="s">
        <v>731</v>
      </c>
      <c r="B67" s="111">
        <v>1012</v>
      </c>
      <c r="C67" s="319" t="s">
        <v>857</v>
      </c>
      <c r="D67" s="99"/>
      <c r="E67" s="111"/>
      <c r="F67" s="320"/>
      <c r="G67" s="111"/>
      <c r="H67" s="111"/>
      <c r="I67" s="111" t="s">
        <v>916</v>
      </c>
      <c r="J67" s="372" t="str">
        <f>IF(OR("IME"=$B$1,"ITEP"=$B$1,"IEM"=$B$1,"IDA"=$B$1,"EEAP"=$B$1,"IDV"=$B$1,"MAS"=$B$1,"FAM/EAM"=$B$1,"CRP"=$B$1,"EANM"=$B$1,"EHPAD"=$B$1,"ESAT"=$B$1,"SSIAD"=$B$1,"SESSAD"=$B$1,"SAMSAH"=$B$1,"SPASAD"=$B$1,"SAVS"=$B$1,"CAMSP"=$B$1,"CMPP"=$B$1,"toutes les données"=$B$1,"IES"=$B$1),"à collecter","non concerné ")</f>
        <v>à collecter</v>
      </c>
      <c r="K67" s="299"/>
    </row>
    <row r="68" spans="1:11" ht="38.1" customHeight="1" outlineLevel="1" x14ac:dyDescent="0.25">
      <c r="A68" s="235" t="s">
        <v>731</v>
      </c>
      <c r="B68" s="324">
        <v>1018</v>
      </c>
      <c r="C68" s="322" t="s">
        <v>857</v>
      </c>
      <c r="D68" s="178" t="s">
        <v>379</v>
      </c>
      <c r="E68" s="596" t="s">
        <v>181</v>
      </c>
      <c r="F68" s="178"/>
      <c r="G68" s="176"/>
      <c r="H68" s="176" t="s">
        <v>186</v>
      </c>
      <c r="I68" s="176" t="s">
        <v>916</v>
      </c>
      <c r="J68" s="373" t="str">
        <f>IF(OR("IME"=$B$1,"ITEP"=$B$1,"IEM"=$B$1,"IDA"=$B$1,"EEAP"=$B$1,"IDV"=$B$1,"MAS"=$B$1,"FAM/EAM"=$B$1,"CRP"=$B$1,"EANM"=$B$1,"EHPAD"=$B$1,"ESAT"=$B$1,"SSIAD"=$B$1,"SESSAD"=$B$1,"SAMSAH"=$B$1,"SPASAD"=$B$1,"SAVS"=$B$1,"CAMSP"=$B$1,"CMPP"=$B$1,"toutes les données"=$B$1,"IES"=$B$1),"à collecter","non concerné ")</f>
        <v>à collecter</v>
      </c>
      <c r="K68" s="299"/>
    </row>
    <row r="69" spans="1:11" ht="38.1" customHeight="1" outlineLevel="1" x14ac:dyDescent="0.25">
      <c r="A69" s="235" t="s">
        <v>731</v>
      </c>
      <c r="B69" s="324">
        <v>1019</v>
      </c>
      <c r="C69" s="322" t="s">
        <v>857</v>
      </c>
      <c r="D69" s="178" t="s">
        <v>380</v>
      </c>
      <c r="E69" s="596" t="s">
        <v>181</v>
      </c>
      <c r="F69" s="178"/>
      <c r="G69" s="176"/>
      <c r="H69" s="176" t="s">
        <v>186</v>
      </c>
      <c r="I69" s="176" t="s">
        <v>916</v>
      </c>
      <c r="J69" s="373" t="str">
        <f>IF(OR("IME"=$B$1,"ITEP"=$B$1,"IEM"=$B$1,"IDA"=$B$1,"EEAP"=$B$1,"IDV"=$B$1,"MAS"=$B$1,"FAM/EAM"=$B$1,"CRP"=$B$1,"EANM"=$B$1,"EHPAD"=$B$1,"ESAT"=$B$1,"SSIAD"=$B$1,"SESSAD"=$B$1,"SAMSAH"=$B$1,"SPASAD"=$B$1,"SAVS"=$B$1,"CAMSP"=$B$1,"CMPP"=$B$1,"toutes les données"=$B$1,"IES"=$B$1),"à collecter","non concerné ")</f>
        <v>à collecter</v>
      </c>
      <c r="K69" s="299"/>
    </row>
    <row r="70" spans="1:11" ht="38.1" customHeight="1" outlineLevel="1" thickBot="1" x14ac:dyDescent="0.3">
      <c r="A70" s="78" t="s">
        <v>731</v>
      </c>
      <c r="B70" s="74">
        <v>1020</v>
      </c>
      <c r="C70" s="374" t="s">
        <v>857</v>
      </c>
      <c r="D70" s="75" t="s">
        <v>381</v>
      </c>
      <c r="E70" s="597" t="s">
        <v>181</v>
      </c>
      <c r="F70" s="75"/>
      <c r="G70" s="76"/>
      <c r="H70" s="76" t="s">
        <v>186</v>
      </c>
      <c r="I70" s="76" t="s">
        <v>916</v>
      </c>
      <c r="J70" s="375" t="str">
        <f>IF(OR("IME"=$B$1,"ITEP"=$B$1,"IEM"=$B$1,"IDA"=$B$1,"EEAP"=$B$1,"IDV"=$B$1,"MAS"=$B$1,"FAM/EAM"=$B$1,"CRP"=$B$1,"EANM"=$B$1,"EHPAD"=$B$1,"ESAT"=$B$1,"SSIAD"=$B$1,"SESSAD"=$B$1,"SAMSAH"=$B$1,"SPASAD"=$B$1,"SAVS"=$B$1,"CAMSP"=$B$1,"CMPP"=$B$1,"toutes les données"=$B$1,"IES"=$B$1),"à collecter","non concerné ")</f>
        <v>à collecter</v>
      </c>
      <c r="K70" s="299"/>
    </row>
    <row r="71" spans="1:11" ht="20.100000000000001" customHeight="1" outlineLevel="1" thickBot="1" x14ac:dyDescent="0.3">
      <c r="A71" s="348"/>
      <c r="B71" s="349"/>
      <c r="C71" s="326"/>
      <c r="D71" s="327"/>
      <c r="E71" s="326"/>
      <c r="F71" s="328"/>
      <c r="G71" s="328"/>
      <c r="H71" s="328"/>
      <c r="I71" s="328"/>
      <c r="J71" s="329"/>
      <c r="K71" s="300"/>
    </row>
    <row r="72" spans="1:11" ht="40.35" customHeight="1" thickBot="1" x14ac:dyDescent="0.3">
      <c r="A72" s="330"/>
      <c r="B72" s="331"/>
      <c r="C72" s="331"/>
      <c r="D72" s="332"/>
      <c r="E72" s="331"/>
      <c r="F72" s="332"/>
      <c r="G72" s="147"/>
      <c r="H72" s="147"/>
      <c r="I72" s="147"/>
      <c r="J72" s="333"/>
    </row>
    <row r="73" spans="1:11" ht="50.1" customHeight="1" thickBot="1" x14ac:dyDescent="0.3">
      <c r="A73" s="370" t="s">
        <v>382</v>
      </c>
      <c r="B73" s="303"/>
      <c r="C73" s="303"/>
      <c r="D73" s="305"/>
      <c r="E73" s="334"/>
      <c r="F73" s="305"/>
      <c r="G73" s="305"/>
      <c r="H73" s="305"/>
      <c r="I73" s="305"/>
      <c r="J73" s="306"/>
      <c r="K73" s="297"/>
    </row>
    <row r="74" spans="1:11" ht="38.1" customHeight="1" outlineLevel="1" x14ac:dyDescent="0.25">
      <c r="A74" s="314" t="s">
        <v>382</v>
      </c>
      <c r="B74" s="315" t="s">
        <v>262</v>
      </c>
      <c r="C74" s="315"/>
      <c r="D74" s="317"/>
      <c r="E74" s="339"/>
      <c r="F74" s="317"/>
      <c r="G74" s="317"/>
      <c r="H74" s="317"/>
      <c r="I74" s="318"/>
      <c r="J74" s="340"/>
      <c r="K74" s="298"/>
    </row>
    <row r="75" spans="1:11" ht="38.1" customHeight="1" outlineLevel="1" x14ac:dyDescent="0.25">
      <c r="A75" s="235" t="s">
        <v>382</v>
      </c>
      <c r="B75" s="111">
        <v>555</v>
      </c>
      <c r="C75" s="319" t="s">
        <v>858</v>
      </c>
      <c r="D75" s="99"/>
      <c r="E75" s="111"/>
      <c r="F75" s="320"/>
      <c r="G75" s="111"/>
      <c r="H75" s="111"/>
      <c r="I75" s="111" t="s">
        <v>20</v>
      </c>
      <c r="J75" s="341" t="str">
        <f t="shared" ref="J75:J84" si="3">IF(OR("EHPAD"=$B$1,"toutes les données"=$B$1),"à collecter","non concerné ")</f>
        <v>à collecter</v>
      </c>
      <c r="K75" s="299"/>
    </row>
    <row r="76" spans="1:11" ht="38.1" customHeight="1" outlineLevel="1" x14ac:dyDescent="0.25">
      <c r="A76" s="235" t="s">
        <v>382</v>
      </c>
      <c r="B76" s="342">
        <v>559</v>
      </c>
      <c r="C76" s="343" t="s">
        <v>858</v>
      </c>
      <c r="D76" s="344" t="s">
        <v>326</v>
      </c>
      <c r="E76" s="345"/>
      <c r="F76" s="344" t="s">
        <v>875</v>
      </c>
      <c r="G76" s="345"/>
      <c r="H76" s="345"/>
      <c r="I76" s="345" t="s">
        <v>20</v>
      </c>
      <c r="J76" s="309" t="str">
        <f t="shared" si="3"/>
        <v>à collecter</v>
      </c>
      <c r="K76" s="299"/>
    </row>
    <row r="77" spans="1:11" ht="38.1" customHeight="1" outlineLevel="1" x14ac:dyDescent="0.25">
      <c r="A77" s="235" t="s">
        <v>382</v>
      </c>
      <c r="B77" s="324">
        <v>560</v>
      </c>
      <c r="C77" s="322" t="s">
        <v>858</v>
      </c>
      <c r="D77" s="178" t="s">
        <v>383</v>
      </c>
      <c r="E77" s="596" t="s">
        <v>181</v>
      </c>
      <c r="F77" s="178"/>
      <c r="G77" s="176"/>
      <c r="H77" s="176" t="s">
        <v>186</v>
      </c>
      <c r="I77" s="176" t="s">
        <v>20</v>
      </c>
      <c r="J77" s="309" t="str">
        <f t="shared" si="3"/>
        <v>à collecter</v>
      </c>
      <c r="K77" s="299"/>
    </row>
    <row r="78" spans="1:11" ht="38.1" customHeight="1" outlineLevel="1" x14ac:dyDescent="0.25">
      <c r="A78" s="235" t="s">
        <v>382</v>
      </c>
      <c r="B78" s="324">
        <v>561</v>
      </c>
      <c r="C78" s="322" t="s">
        <v>858</v>
      </c>
      <c r="D78" s="178" t="s">
        <v>384</v>
      </c>
      <c r="E78" s="596" t="s">
        <v>181</v>
      </c>
      <c r="F78" s="178"/>
      <c r="G78" s="176"/>
      <c r="H78" s="176" t="s">
        <v>186</v>
      </c>
      <c r="I78" s="176" t="s">
        <v>20</v>
      </c>
      <c r="J78" s="309" t="str">
        <f t="shared" si="3"/>
        <v>à collecter</v>
      </c>
      <c r="K78" s="299"/>
    </row>
    <row r="79" spans="1:11" ht="38.1" customHeight="1" outlineLevel="1" x14ac:dyDescent="0.25">
      <c r="A79" s="235" t="s">
        <v>382</v>
      </c>
      <c r="B79" s="324">
        <v>562</v>
      </c>
      <c r="C79" s="322" t="s">
        <v>858</v>
      </c>
      <c r="D79" s="178" t="s">
        <v>385</v>
      </c>
      <c r="E79" s="596" t="s">
        <v>181</v>
      </c>
      <c r="F79" s="178"/>
      <c r="G79" s="176"/>
      <c r="H79" s="176" t="s">
        <v>186</v>
      </c>
      <c r="I79" s="176" t="s">
        <v>20</v>
      </c>
      <c r="J79" s="309" t="str">
        <f t="shared" si="3"/>
        <v>à collecter</v>
      </c>
      <c r="K79" s="299"/>
    </row>
    <row r="80" spans="1:11" ht="38.1" customHeight="1" outlineLevel="1" x14ac:dyDescent="0.25">
      <c r="A80" s="235" t="s">
        <v>382</v>
      </c>
      <c r="B80" s="111">
        <v>563</v>
      </c>
      <c r="C80" s="319" t="s">
        <v>859</v>
      </c>
      <c r="D80" s="99"/>
      <c r="E80" s="111"/>
      <c r="F80" s="320"/>
      <c r="G80" s="111"/>
      <c r="H80" s="111"/>
      <c r="I80" s="111" t="s">
        <v>20</v>
      </c>
      <c r="J80" s="309" t="str">
        <f t="shared" si="3"/>
        <v>à collecter</v>
      </c>
      <c r="K80" s="299"/>
    </row>
    <row r="81" spans="1:11" ht="63" customHeight="1" outlineLevel="1" x14ac:dyDescent="0.25">
      <c r="A81" s="235" t="s">
        <v>382</v>
      </c>
      <c r="B81" s="342">
        <v>567</v>
      </c>
      <c r="C81" s="343" t="s">
        <v>859</v>
      </c>
      <c r="D81" s="344" t="s">
        <v>328</v>
      </c>
      <c r="E81" s="345"/>
      <c r="F81" s="344" t="s">
        <v>876</v>
      </c>
      <c r="G81" s="345"/>
      <c r="H81" s="345"/>
      <c r="I81" s="345" t="s">
        <v>20</v>
      </c>
      <c r="J81" s="309" t="str">
        <f t="shared" si="3"/>
        <v>à collecter</v>
      </c>
      <c r="K81" s="299"/>
    </row>
    <row r="82" spans="1:11" ht="38.1" customHeight="1" outlineLevel="1" x14ac:dyDescent="0.25">
      <c r="A82" s="235" t="s">
        <v>382</v>
      </c>
      <c r="B82" s="324">
        <v>568</v>
      </c>
      <c r="C82" s="322" t="s">
        <v>859</v>
      </c>
      <c r="D82" s="178" t="s">
        <v>386</v>
      </c>
      <c r="E82" s="596" t="s">
        <v>181</v>
      </c>
      <c r="F82" s="178"/>
      <c r="G82" s="176"/>
      <c r="H82" s="176" t="s">
        <v>186</v>
      </c>
      <c r="I82" s="176" t="s">
        <v>20</v>
      </c>
      <c r="J82" s="309" t="str">
        <f t="shared" si="3"/>
        <v>à collecter</v>
      </c>
      <c r="K82" s="299"/>
    </row>
    <row r="83" spans="1:11" ht="38.1" customHeight="1" outlineLevel="1" x14ac:dyDescent="0.25">
      <c r="A83" s="235" t="s">
        <v>382</v>
      </c>
      <c r="B83" s="324">
        <v>569</v>
      </c>
      <c r="C83" s="322" t="s">
        <v>859</v>
      </c>
      <c r="D83" s="178" t="s">
        <v>387</v>
      </c>
      <c r="E83" s="596" t="s">
        <v>181</v>
      </c>
      <c r="F83" s="178"/>
      <c r="G83" s="176"/>
      <c r="H83" s="176" t="s">
        <v>186</v>
      </c>
      <c r="I83" s="176" t="s">
        <v>20</v>
      </c>
      <c r="J83" s="309" t="str">
        <f t="shared" si="3"/>
        <v>à collecter</v>
      </c>
      <c r="K83" s="299"/>
    </row>
    <row r="84" spans="1:11" ht="38.1" customHeight="1" outlineLevel="1" x14ac:dyDescent="0.25">
      <c r="A84" s="235" t="s">
        <v>382</v>
      </c>
      <c r="B84" s="321">
        <v>570</v>
      </c>
      <c r="C84" s="322" t="s">
        <v>859</v>
      </c>
      <c r="D84" s="178" t="s">
        <v>388</v>
      </c>
      <c r="E84" s="596" t="s">
        <v>181</v>
      </c>
      <c r="F84" s="178" t="s">
        <v>897</v>
      </c>
      <c r="G84" s="176"/>
      <c r="H84" s="176" t="s">
        <v>186</v>
      </c>
      <c r="I84" s="176" t="s">
        <v>20</v>
      </c>
      <c r="J84" s="309" t="str">
        <f t="shared" si="3"/>
        <v>à collecter</v>
      </c>
      <c r="K84" s="299"/>
    </row>
    <row r="85" spans="1:11" ht="38.1" customHeight="1" outlineLevel="1" x14ac:dyDescent="0.25">
      <c r="A85" s="235" t="s">
        <v>382</v>
      </c>
      <c r="B85" s="111">
        <v>571</v>
      </c>
      <c r="C85" s="319" t="s">
        <v>860</v>
      </c>
      <c r="D85" s="99"/>
      <c r="E85" s="111"/>
      <c r="F85" s="320"/>
      <c r="G85" s="111" t="s">
        <v>186</v>
      </c>
      <c r="H85" s="111" t="s">
        <v>389</v>
      </c>
      <c r="I85" s="111" t="s">
        <v>736</v>
      </c>
      <c r="J85" s="309" t="str">
        <f>IF(OR("FAM/EAM"=$B$1,"EHPAD"=$B$1,"toutes les données"=$B$1),"à collecter","non concerné ")</f>
        <v>à collecter</v>
      </c>
      <c r="K85" s="299"/>
    </row>
    <row r="86" spans="1:11" ht="38.1" customHeight="1" outlineLevel="1" x14ac:dyDescent="0.25">
      <c r="A86" s="235" t="s">
        <v>382</v>
      </c>
      <c r="B86" s="324">
        <v>572</v>
      </c>
      <c r="C86" s="322" t="s">
        <v>860</v>
      </c>
      <c r="D86" s="178" t="s">
        <v>388</v>
      </c>
      <c r="E86" s="596" t="s">
        <v>181</v>
      </c>
      <c r="F86" s="178"/>
      <c r="G86" s="176"/>
      <c r="H86" s="176" t="s">
        <v>186</v>
      </c>
      <c r="I86" s="176" t="s">
        <v>736</v>
      </c>
      <c r="J86" s="309" t="str">
        <f>IF(OR("FAM/EAM"=$B$1,"EHPAD"=$B$1,"toutes les données"=$B$1),"à collecter","non concerné ")</f>
        <v>à collecter</v>
      </c>
      <c r="K86" s="299"/>
    </row>
    <row r="87" spans="1:11" ht="38.1" customHeight="1" outlineLevel="1" x14ac:dyDescent="0.25">
      <c r="A87" s="235" t="s">
        <v>382</v>
      </c>
      <c r="B87" s="324">
        <v>573</v>
      </c>
      <c r="C87" s="322" t="s">
        <v>860</v>
      </c>
      <c r="D87" s="178" t="s">
        <v>385</v>
      </c>
      <c r="E87" s="596" t="s">
        <v>181</v>
      </c>
      <c r="F87" s="178"/>
      <c r="G87" s="176"/>
      <c r="H87" s="176" t="s">
        <v>186</v>
      </c>
      <c r="I87" s="176" t="s">
        <v>736</v>
      </c>
      <c r="J87" s="309" t="str">
        <f>IF(OR("FAM/EAM"=$B$1,"EHPAD"=$B$1,"toutes les données"=$B$1),"à collecter","non concerné ")</f>
        <v>à collecter</v>
      </c>
      <c r="K87" s="299"/>
    </row>
    <row r="88" spans="1:11" ht="38.1" customHeight="1" outlineLevel="1" x14ac:dyDescent="0.25">
      <c r="A88" s="235" t="s">
        <v>382</v>
      </c>
      <c r="B88" s="111">
        <v>574</v>
      </c>
      <c r="C88" s="319" t="s">
        <v>861</v>
      </c>
      <c r="D88" s="99"/>
      <c r="E88" s="111"/>
      <c r="F88" s="320"/>
      <c r="G88" s="111"/>
      <c r="H88" s="111"/>
      <c r="I88" s="111" t="s">
        <v>20</v>
      </c>
      <c r="J88" s="309" t="str">
        <f>IF(OR("EHPAD"=$B$1,"toutes les données"=$B$1),"à collecter","non concerné ")</f>
        <v>à collecter</v>
      </c>
      <c r="K88" s="299"/>
    </row>
    <row r="89" spans="1:11" ht="38.1" customHeight="1" outlineLevel="1" x14ac:dyDescent="0.25">
      <c r="A89" s="235" t="s">
        <v>382</v>
      </c>
      <c r="B89" s="324">
        <v>578</v>
      </c>
      <c r="C89" s="322" t="s">
        <v>861</v>
      </c>
      <c r="D89" s="178" t="s">
        <v>390</v>
      </c>
      <c r="E89" s="596" t="s">
        <v>181</v>
      </c>
      <c r="F89" s="178"/>
      <c r="G89" s="176"/>
      <c r="H89" s="176" t="s">
        <v>186</v>
      </c>
      <c r="I89" s="176" t="s">
        <v>20</v>
      </c>
      <c r="J89" s="309" t="str">
        <f>IF(OR("EHPAD"=$B$1,"toutes les données"=$B$1),"à collecter","non concerné ")</f>
        <v>à collecter</v>
      </c>
      <c r="K89" s="299"/>
    </row>
    <row r="90" spans="1:11" ht="38.1" customHeight="1" outlineLevel="1" x14ac:dyDescent="0.25">
      <c r="A90" s="235" t="s">
        <v>382</v>
      </c>
      <c r="B90" s="324">
        <v>579</v>
      </c>
      <c r="C90" s="322" t="s">
        <v>861</v>
      </c>
      <c r="D90" s="178" t="s">
        <v>391</v>
      </c>
      <c r="E90" s="596" t="s">
        <v>181</v>
      </c>
      <c r="F90" s="178"/>
      <c r="G90" s="176"/>
      <c r="H90" s="176" t="s">
        <v>186</v>
      </c>
      <c r="I90" s="176" t="s">
        <v>20</v>
      </c>
      <c r="J90" s="309" t="str">
        <f>IF(OR("EHPAD"=$B$1,"toutes les données"=$B$1),"à collecter","non concerné ")</f>
        <v>à collecter</v>
      </c>
      <c r="K90" s="299"/>
    </row>
    <row r="91" spans="1:11" ht="38.1" customHeight="1" outlineLevel="1" x14ac:dyDescent="0.25">
      <c r="A91" s="235" t="s">
        <v>382</v>
      </c>
      <c r="B91" s="324">
        <v>580</v>
      </c>
      <c r="C91" s="322" t="s">
        <v>861</v>
      </c>
      <c r="D91" s="178" t="s">
        <v>392</v>
      </c>
      <c r="E91" s="596" t="s">
        <v>181</v>
      </c>
      <c r="F91" s="178"/>
      <c r="G91" s="176"/>
      <c r="H91" s="176" t="s">
        <v>186</v>
      </c>
      <c r="I91" s="176" t="s">
        <v>20</v>
      </c>
      <c r="J91" s="309" t="str">
        <f>IF(OR("EHPAD"=$B$1,"toutes les données"=$B$1),"à collecter","non concerné ")</f>
        <v>à collecter</v>
      </c>
      <c r="K91" s="299"/>
    </row>
    <row r="92" spans="1:11" ht="38.1" customHeight="1" outlineLevel="1" x14ac:dyDescent="0.25">
      <c r="A92" s="235" t="s">
        <v>382</v>
      </c>
      <c r="B92" s="342">
        <v>581</v>
      </c>
      <c r="C92" s="343" t="s">
        <v>861</v>
      </c>
      <c r="D92" s="344" t="s">
        <v>388</v>
      </c>
      <c r="E92" s="345"/>
      <c r="F92" s="344"/>
      <c r="G92" s="345"/>
      <c r="H92" s="345"/>
      <c r="I92" s="345" t="s">
        <v>20</v>
      </c>
      <c r="J92" s="309" t="str">
        <f>IF(OR("EHPAD"=$B$1,"toutes les données"=$B$1),"à collecter","non concerné ")</f>
        <v>à collecter</v>
      </c>
      <c r="K92" s="299"/>
    </row>
    <row r="93" spans="1:11" ht="38.1" customHeight="1" outlineLevel="1" x14ac:dyDescent="0.25">
      <c r="A93" s="346"/>
      <c r="B93" s="111"/>
      <c r="C93" s="347"/>
      <c r="D93" s="99"/>
      <c r="E93" s="111"/>
      <c r="F93" s="79"/>
      <c r="G93" s="79"/>
      <c r="H93" s="79"/>
      <c r="I93" s="79"/>
      <c r="J93" s="309"/>
      <c r="K93" s="299"/>
    </row>
    <row r="94" spans="1:11" ht="38.1" customHeight="1" outlineLevel="1" thickBot="1" x14ac:dyDescent="0.3">
      <c r="A94" s="78" t="s">
        <v>382</v>
      </c>
      <c r="B94" s="66"/>
      <c r="C94" s="66"/>
      <c r="D94" s="67"/>
      <c r="E94" s="66"/>
      <c r="F94" s="68"/>
      <c r="G94" s="68"/>
      <c r="H94" s="68"/>
      <c r="I94" s="68"/>
      <c r="J94" s="371"/>
      <c r="K94" s="299"/>
    </row>
    <row r="95" spans="1:11" ht="38.1" customHeight="1" outlineLevel="1" thickBot="1" x14ac:dyDescent="0.3">
      <c r="A95" s="351"/>
      <c r="B95" s="310"/>
      <c r="C95" s="310"/>
      <c r="D95" s="311"/>
      <c r="E95" s="310"/>
      <c r="F95" s="301"/>
      <c r="G95" s="301"/>
      <c r="H95" s="301"/>
      <c r="I95" s="301"/>
      <c r="J95" s="301"/>
      <c r="K95" s="300"/>
    </row>
  </sheetData>
  <sheetProtection insertColumns="0" insertRows="0" insertHyperlinks="0" deleteColumns="0" deleteRows="0" sort="0" autoFilter="0" pivotTables="0"/>
  <conditionalFormatting sqref="J2 J18:J1048576">
    <cfRule type="cellIs" dxfId="8" priority="3" operator="equal">
      <formula>"à collecter"</formula>
    </cfRule>
  </conditionalFormatting>
  <conditionalFormatting sqref="J3">
    <cfRule type="cellIs" dxfId="7" priority="1" operator="equal">
      <formula>"à collecter"</formula>
    </cfRule>
  </conditionalFormatting>
  <conditionalFormatting sqref="J4:J17">
    <cfRule type="cellIs" dxfId="6" priority="2" operator="equal">
      <formula>"à collecter"</formula>
    </cfRule>
  </conditionalFormatting>
  <conditionalFormatting sqref="K35">
    <cfRule type="cellIs" dxfId="5" priority="5" operator="equal">
      <formula>"à collecter"</formula>
    </cfRule>
  </conditionalFormatting>
  <dataValidations count="1">
    <dataValidation type="list" allowBlank="1" showInputMessage="1" showErrorMessage="1" sqref="B1" xr:uid="{00000000-0002-0000-06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9" fitToHeight="0" orientation="landscape" verticalDpi="0" r:id="rId1"/>
  <rowBreaks count="2" manualBreakCount="2">
    <brk id="44" min="1" max="10" man="1"/>
    <brk id="71" min="1" max="10" man="1"/>
  </row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theme="4"/>
    <pageSetUpPr fitToPage="1"/>
  </sheetPr>
  <dimension ref="A1:M77"/>
  <sheetViews>
    <sheetView zoomScale="70" zoomScaleNormal="70" zoomScaleSheetLayoutView="70" workbookViewId="0">
      <pane ySplit="3" topLeftCell="A4" activePane="bottomLeft" state="frozen"/>
      <selection activeCell="C14" sqref="C14"/>
      <selection pane="bottomLeft"/>
    </sheetView>
  </sheetViews>
  <sheetFormatPr baseColWidth="10" defaultColWidth="11.42578125" defaultRowHeight="26.25" outlineLevelRow="1" outlineLevelCol="1" x14ac:dyDescent="0.25"/>
  <cols>
    <col min="1" max="1" width="15.5703125" style="1" customWidth="1"/>
    <col min="2" max="2" width="23.5703125" style="1" customWidth="1"/>
    <col min="3" max="3" width="53.42578125" style="2" customWidth="1"/>
    <col min="4" max="4" width="56.5703125" style="2" customWidth="1"/>
    <col min="5" max="5" width="30.5703125" style="540" customWidth="1"/>
    <col min="6" max="6" width="50.5703125" style="1" customWidth="1"/>
    <col min="7" max="8" width="25.5703125" style="1" customWidth="1"/>
    <col min="9" max="9" width="21.5703125" style="1" hidden="1" customWidth="1" outlineLevel="1"/>
    <col min="10" max="10" width="35.42578125" style="1" customWidth="1" collapsed="1"/>
    <col min="11" max="11" width="3.5703125" style="1" customWidth="1"/>
    <col min="12" max="12" width="16.5703125" style="1" customWidth="1"/>
    <col min="13" max="13" width="17.42578125" style="1" customWidth="1"/>
    <col min="14" max="16384" width="11.42578125" style="1"/>
  </cols>
  <sheetData>
    <row r="1" spans="1:13" ht="47.25" thickBot="1" x14ac:dyDescent="0.3">
      <c r="A1" s="155" t="s">
        <v>881</v>
      </c>
      <c r="B1" s="498" t="s">
        <v>893</v>
      </c>
      <c r="C1" s="527" t="s">
        <v>1053</v>
      </c>
      <c r="D1" s="525"/>
      <c r="E1" s="533"/>
      <c r="F1" s="525"/>
      <c r="G1" s="525"/>
      <c r="H1" s="525"/>
      <c r="I1" s="525"/>
      <c r="J1" s="526"/>
      <c r="L1" s="89"/>
      <c r="M1" s="90"/>
    </row>
    <row r="2" spans="1:13" x14ac:dyDescent="0.25">
      <c r="A2" s="164"/>
      <c r="B2" s="517"/>
      <c r="C2" s="517"/>
      <c r="D2" s="517"/>
      <c r="E2" s="534"/>
      <c r="F2" s="518"/>
      <c r="G2" s="517"/>
      <c r="H2" s="517"/>
      <c r="I2" s="517"/>
      <c r="L2" s="89"/>
      <c r="M2" s="90"/>
    </row>
    <row r="3" spans="1:13" ht="63" x14ac:dyDescent="0.25">
      <c r="A3" s="36" t="s">
        <v>778</v>
      </c>
      <c r="B3" s="37" t="s">
        <v>675</v>
      </c>
      <c r="C3" s="37" t="s">
        <v>906</v>
      </c>
      <c r="D3" s="37" t="s">
        <v>907</v>
      </c>
      <c r="E3" s="535" t="s">
        <v>908</v>
      </c>
      <c r="F3" s="37" t="s">
        <v>740</v>
      </c>
      <c r="G3" s="37" t="s">
        <v>905</v>
      </c>
      <c r="H3" s="37" t="s">
        <v>863</v>
      </c>
      <c r="I3" s="37" t="s">
        <v>891</v>
      </c>
      <c r="J3" s="37" t="s">
        <v>883</v>
      </c>
      <c r="K3" s="208"/>
    </row>
    <row r="4" spans="1:13" ht="27" thickBot="1" x14ac:dyDescent="0.3">
      <c r="A4" s="510"/>
      <c r="B4" s="511"/>
      <c r="C4" s="511"/>
      <c r="D4" s="511"/>
      <c r="E4" s="536"/>
      <c r="F4" s="511"/>
      <c r="G4" s="511"/>
      <c r="H4" s="511"/>
      <c r="I4" s="511"/>
      <c r="J4" s="511"/>
    </row>
    <row r="5" spans="1:13" ht="27" thickBot="1" x14ac:dyDescent="0.3">
      <c r="A5" s="514" t="s">
        <v>920</v>
      </c>
      <c r="B5" s="515"/>
      <c r="C5" s="515"/>
      <c r="D5" s="515"/>
      <c r="E5" s="537"/>
      <c r="F5" s="515"/>
      <c r="G5" s="515"/>
      <c r="H5" s="515"/>
      <c r="I5" s="515"/>
      <c r="J5" s="515"/>
      <c r="K5" s="519"/>
    </row>
    <row r="6" spans="1:13" ht="37.5" outlineLevel="1" x14ac:dyDescent="0.25">
      <c r="A6" s="509" t="s">
        <v>921</v>
      </c>
      <c r="B6" s="598">
        <v>1105</v>
      </c>
      <c r="C6" s="512"/>
      <c r="D6" s="512"/>
      <c r="E6" s="512"/>
      <c r="F6" s="512"/>
      <c r="G6" s="512"/>
      <c r="H6" s="512"/>
      <c r="I6" s="512"/>
      <c r="J6" s="523"/>
      <c r="K6" s="520"/>
    </row>
    <row r="7" spans="1:13" ht="120" outlineLevel="1" x14ac:dyDescent="0.25">
      <c r="A7" s="77"/>
      <c r="B7" s="55">
        <v>1106</v>
      </c>
      <c r="C7" s="541" t="s">
        <v>975</v>
      </c>
      <c r="D7" s="542" t="s">
        <v>922</v>
      </c>
      <c r="E7" s="551" t="s">
        <v>181</v>
      </c>
      <c r="F7" s="546" t="s">
        <v>923</v>
      </c>
      <c r="G7" s="55"/>
      <c r="H7" s="55"/>
      <c r="I7" s="55" t="s">
        <v>916</v>
      </c>
      <c r="J7" s="341" t="str">
        <f>IF(OR("IME"=$B$1,"ITEP"=$B$1,"IEM"=$B$1,"IDA"=$B$1,"EEAP"=$B$1,"IDV"=$B$1,"MAS"=$B$1,"FAM/EAM"=$B$1,"CRP"=$B$1,"EANM"=$B$1,"EHPAD"=$B$1,"ESAT"=$B$1,"SSIAD"=$B$1,"SESSAD"=$B$1,"SAMSAH"=$B$1,"SPASAD"=$B$1,"SAVS"=$B$1,"CAMSP"=$B$1,"CMPP"=$B$1,"toutes les données"=$B$1,"IES"=$B$1),"à collecter","non concerné ")</f>
        <v>à collecter</v>
      </c>
      <c r="K7" s="520"/>
    </row>
    <row r="8" spans="1:13" ht="120" outlineLevel="1" x14ac:dyDescent="0.25">
      <c r="A8" s="77"/>
      <c r="B8" s="55">
        <v>1107</v>
      </c>
      <c r="C8" s="543" t="s">
        <v>924</v>
      </c>
      <c r="D8" s="544" t="s">
        <v>925</v>
      </c>
      <c r="E8" s="551" t="s">
        <v>181</v>
      </c>
      <c r="F8" s="543"/>
      <c r="G8" s="55"/>
      <c r="H8" s="55"/>
      <c r="I8" s="55" t="s">
        <v>916</v>
      </c>
      <c r="J8" s="57" t="str">
        <f>IF(OR("IME"=$B$1,"ITEP"=$B$1,"IEM"=$B$1,"IDA"=$B$1,"EEAP"=$B$1,"IDV"=$B$1,"MAS"=$B$1,"FAM/EAM"=$B$1,"CRP"=$B$1,"EANM"=$B$1,"EHPAD"=$B$1,"ESAT"=$B$1,"SSIAD"=$B$1,"SESSAD"=$B$1,"SAMSAH"=$B$1,"SPASAD"=$B$1,"SAVS"=$B$1,"CAMSP"=$B$1,"CMPP"=$B$1,"toutes les données"=$B$1,"IES"=$B$1),"à collecter","non concerné ")</f>
        <v>à collecter</v>
      </c>
      <c r="K8" s="520"/>
    </row>
    <row r="9" spans="1:13" ht="120.75" outlineLevel="1" thickBot="1" x14ac:dyDescent="0.3">
      <c r="A9" s="77"/>
      <c r="B9" s="55">
        <v>1108</v>
      </c>
      <c r="C9" s="543" t="s">
        <v>926</v>
      </c>
      <c r="D9" s="545" t="s">
        <v>40</v>
      </c>
      <c r="E9" s="551" t="s">
        <v>181</v>
      </c>
      <c r="F9" s="544"/>
      <c r="G9" s="63" t="s">
        <v>927</v>
      </c>
      <c r="H9" s="63"/>
      <c r="I9" s="55" t="s">
        <v>916</v>
      </c>
      <c r="J9" s="64" t="str">
        <f>IF(OR("IME"=$B$1,"ITEP"=$B$1,"IEM"=$B$1,"IDA"=$B$1,"EEAP"=$B$1,"IDV"=$B$1,"MAS"=$B$1,"FAM/EAM"=$B$1,"CRP"=$B$1,"EANM"=$B$1,"EHPAD"=$B$1,"ESAT"=$B$1,"SSIAD"=$B$1,"SESSAD"=$B$1,"SAMSAH"=$B$1,"SPASAD"=$B$1,"SAVS"=$B$1,"CAMSP"=$B$1,"CMPP"=$B$1,"toutes les données"=$B$1,"IES"=$B$1),"à collecter","non concerné ")</f>
        <v>à collecter</v>
      </c>
      <c r="K9" s="520"/>
    </row>
    <row r="10" spans="1:13" ht="37.5" outlineLevel="1" x14ac:dyDescent="0.25">
      <c r="A10" s="509" t="s">
        <v>928</v>
      </c>
      <c r="B10" s="598">
        <v>1109</v>
      </c>
      <c r="C10" s="512"/>
      <c r="D10" s="512"/>
      <c r="E10" s="512"/>
      <c r="F10" s="512"/>
      <c r="G10" s="512"/>
      <c r="H10" s="512"/>
      <c r="I10" s="512"/>
      <c r="J10" s="523"/>
      <c r="K10" s="520"/>
    </row>
    <row r="11" spans="1:13" ht="131.25" outlineLevel="1" x14ac:dyDescent="0.25">
      <c r="A11" s="77" t="s">
        <v>737</v>
      </c>
      <c r="B11" s="55">
        <v>1110</v>
      </c>
      <c r="C11" s="543" t="s">
        <v>929</v>
      </c>
      <c r="D11" s="544" t="s">
        <v>40</v>
      </c>
      <c r="E11" s="551" t="s">
        <v>181</v>
      </c>
      <c r="F11" s="55"/>
      <c r="G11" s="55"/>
      <c r="H11" s="55"/>
      <c r="I11" s="55" t="s">
        <v>916</v>
      </c>
      <c r="J11" s="57" t="str">
        <f>IF(OR("IME"=$B$1,"ITEP"=$B$1,"IEM"=$B$1,"IDA"=$B$1,"EEAP"=$B$1,"IDV"=$B$1,"MAS"=$B$1,"FAM/EAM"=$B$1,"CRP"=$B$1,"EANM"=$B$1,"EHPAD"=$B$1,"ESAT"=$B$1,"SSIAD"=$B$1,"SESSAD"=$B$1,"SAMSAH"=$B$1,"SPASAD"=$B$1,"SAVS"=$B$1,"CAMSP"=$B$1,"CMPP"=$B$1,"toutes les données"=$B$1,"IES"=$B$1),"à collecter","non concerné ")</f>
        <v>à collecter</v>
      </c>
      <c r="K11" s="520"/>
    </row>
    <row r="12" spans="1:13" ht="131.25" outlineLevel="1" x14ac:dyDescent="0.25">
      <c r="A12" s="77" t="s">
        <v>737</v>
      </c>
      <c r="B12" s="55">
        <v>1111</v>
      </c>
      <c r="C12" s="544" t="s">
        <v>930</v>
      </c>
      <c r="D12" s="544"/>
      <c r="E12" s="551" t="s">
        <v>181</v>
      </c>
      <c r="F12" s="63"/>
      <c r="G12" s="63" t="s">
        <v>1135</v>
      </c>
      <c r="H12" s="63"/>
      <c r="I12" s="63" t="s">
        <v>916</v>
      </c>
      <c r="J12" s="64" t="str">
        <f>IF(OR("IME"=$B$1,"ITEP"=$B$1,"IEM"=$B$1,"IDA"=$B$1,"EEAP"=$B$1,"IDV"=$B$1,"MAS"=$B$1,"FAM/EAM"=$B$1,"CRP"=$B$1,"EANM"=$B$1,"EHPAD"=$B$1,"ESAT"=$B$1,"SSIAD"=$B$1,"SESSAD"=$B$1,"SAMSAH"=$B$1,"SPASAD"=$B$1,"SAVS"=$B$1,"CAMSP"=$B$1,"CMPP"=$B$1,"toutes les données"=$B$1,"IES"=$B$1),"à collecter","non concerné ")</f>
        <v>à collecter</v>
      </c>
      <c r="K12" s="520"/>
    </row>
    <row r="13" spans="1:13" ht="131.25" outlineLevel="1" x14ac:dyDescent="0.25">
      <c r="A13" s="77" t="s">
        <v>737</v>
      </c>
      <c r="B13" s="55">
        <v>1112</v>
      </c>
      <c r="C13" s="544" t="s">
        <v>931</v>
      </c>
      <c r="D13" s="544"/>
      <c r="E13" s="551" t="s">
        <v>181</v>
      </c>
      <c r="F13" s="63"/>
      <c r="G13" s="63" t="s">
        <v>1135</v>
      </c>
      <c r="H13" s="63"/>
      <c r="I13" s="63" t="s">
        <v>916</v>
      </c>
      <c r="J13" s="64" t="str">
        <f>IF(OR("IME"=$B$1,"ITEP"=$B$1,"IEM"=$B$1,"IDA"=$B$1,"EEAP"=$B$1,"IDV"=$B$1,"MAS"=$B$1,"FAM/EAM"=$B$1,"CRP"=$B$1,"EANM"=$B$1,"EHPAD"=$B$1,"ESAT"=$B$1,"SSIAD"=$B$1,"SESSAD"=$B$1,"SAMSAH"=$B$1,"SPASAD"=$B$1,"SAVS"=$B$1,"CAMSP"=$B$1,"CMPP"=$B$1,"toutes les données"=$B$1,"IES"=$B$1),"à collecter","non concerné ")</f>
        <v>à collecter</v>
      </c>
      <c r="K13" s="520"/>
    </row>
    <row r="14" spans="1:13" ht="171.6" customHeight="1" outlineLevel="1" thickBot="1" x14ac:dyDescent="0.3">
      <c r="A14" s="77" t="s">
        <v>737</v>
      </c>
      <c r="B14" s="55">
        <v>1113</v>
      </c>
      <c r="C14" s="543" t="s">
        <v>932</v>
      </c>
      <c r="D14" s="544" t="s">
        <v>933</v>
      </c>
      <c r="E14" s="551" t="s">
        <v>181</v>
      </c>
      <c r="F14" s="55"/>
      <c r="G14" s="55"/>
      <c r="H14" s="55"/>
      <c r="I14" s="55" t="s">
        <v>916</v>
      </c>
      <c r="J14" s="57" t="str">
        <f>IF(OR("IME"=$B$1,"ITEP"=$B$1,"IEM"=$B$1,"IDA"=$B$1,"EEAP"=$B$1,"IDV"=$B$1,"MAS"=$B$1,"FAM/EAM"=$B$1,"CRP"=$B$1,"EANM"=$B$1,"EHPAD"=$B$1,"ESAT"=$B$1,"SSIAD"=$B$1,"SESSAD"=$B$1,"SAMSAH"=$B$1,"SPASAD"=$B$1,"SAVS"=$B$1,"CAMSP"=$B$1,"CMPP"=$B$1,"toutes les données"=$B$1,"IES"=$B$1),"à collecter","non concerné ")</f>
        <v>à collecter</v>
      </c>
      <c r="K14" s="520"/>
    </row>
    <row r="15" spans="1:13" ht="37.5" outlineLevel="1" x14ac:dyDescent="0.25">
      <c r="A15" s="509" t="s">
        <v>934</v>
      </c>
      <c r="B15" s="598">
        <v>1114</v>
      </c>
      <c r="C15" s="512"/>
      <c r="D15" s="512"/>
      <c r="E15" s="512"/>
      <c r="F15" s="512"/>
      <c r="G15" s="512"/>
      <c r="H15" s="512"/>
      <c r="I15" s="512"/>
      <c r="J15" s="523"/>
      <c r="K15" s="520"/>
    </row>
    <row r="16" spans="1:13" ht="132" outlineLevel="1" thickBot="1" x14ac:dyDescent="0.3">
      <c r="A16" s="77" t="s">
        <v>737</v>
      </c>
      <c r="B16" s="55">
        <v>1205</v>
      </c>
      <c r="C16" s="56" t="s">
        <v>1125</v>
      </c>
      <c r="D16" s="71" t="s">
        <v>40</v>
      </c>
      <c r="E16" s="551" t="s">
        <v>181</v>
      </c>
      <c r="F16" s="55"/>
      <c r="G16" s="55"/>
      <c r="H16" s="55"/>
      <c r="I16" s="55" t="s">
        <v>916</v>
      </c>
      <c r="J16" s="57" t="str">
        <f>IF(OR("IME"=$B$1,"ITEP"=$B$1,"IEM"=$B$1,"IDA"=$B$1,"EEAP"=$B$1,"IDV"=$B$1,"MAS"=$B$1,"FAM/EAM"=$B$1,"CRP"=$B$1,"EANM"=$B$1,"EHPAD"=$B$1,"ESAT"=$B$1,"SSIAD"=$B$1,"SESSAD"=$B$1,"SAMSAH"=$B$1,"SPASAD"=$B$1,"SAVS"=$B$1,"CAMSP"=$B$1,"CMPP"=$B$1,"toutes les données"=$B$1,"IES"=$B$1),"à collecter","non concerné ")</f>
        <v>à collecter</v>
      </c>
      <c r="K16" s="521"/>
    </row>
    <row r="17" spans="1:11" ht="120" outlineLevel="1" x14ac:dyDescent="0.25">
      <c r="A17" s="627"/>
      <c r="B17" s="628">
        <v>1206</v>
      </c>
      <c r="C17" s="22" t="s">
        <v>935</v>
      </c>
      <c r="D17" s="629"/>
      <c r="E17" s="551" t="s">
        <v>181</v>
      </c>
      <c r="F17" s="628"/>
      <c r="G17" s="20" t="s">
        <v>1136</v>
      </c>
      <c r="H17" s="628"/>
      <c r="I17" s="79" t="s">
        <v>916</v>
      </c>
      <c r="J17" s="57" t="str">
        <f t="shared" ref="J17:J18" si="0">IF(OR("IME"=$B$1,"ITEP"=$B$1,"IEM"=$B$1,"IDA"=$B$1,"EEAP"=$B$1,"IDV"=$B$1,"MAS"=$B$1,"FAM/EAM"=$B$1,"CRP"=$B$1,"EANM"=$B$1,"EHPAD"=$B$1,"ESAT"=$B$1,"SSIAD"=$B$1,"SESSAD"=$B$1,"SAMSAH"=$B$1,"SPASAD"=$B$1,"SAVS"=$B$1,"CAMSP"=$B$1,"CMPP"=$B$1,"toutes les données"=$B$1,"IES"=$B$1),"à collecter","non concerné ")</f>
        <v>à collecter</v>
      </c>
      <c r="K17" s="520"/>
    </row>
    <row r="18" spans="1:11" ht="120.75" outlineLevel="1" thickBot="1" x14ac:dyDescent="0.3">
      <c r="A18" s="627"/>
      <c r="B18" s="628">
        <v>1207</v>
      </c>
      <c r="C18" s="629" t="s">
        <v>1126</v>
      </c>
      <c r="D18" s="71" t="s">
        <v>40</v>
      </c>
      <c r="E18" s="551" t="s">
        <v>181</v>
      </c>
      <c r="F18" s="628"/>
      <c r="G18" s="628"/>
      <c r="H18" s="628"/>
      <c r="I18" s="79" t="s">
        <v>916</v>
      </c>
      <c r="J18" s="57" t="str">
        <f t="shared" si="0"/>
        <v>à collecter</v>
      </c>
      <c r="K18" s="520"/>
    </row>
    <row r="19" spans="1:11" ht="132" outlineLevel="1" thickBot="1" x14ac:dyDescent="0.3">
      <c r="A19" s="77" t="s">
        <v>737</v>
      </c>
      <c r="B19" s="55">
        <v>1208</v>
      </c>
      <c r="C19" s="22" t="s">
        <v>935</v>
      </c>
      <c r="D19" s="630"/>
      <c r="E19" s="551" t="s">
        <v>181</v>
      </c>
      <c r="F19" s="63"/>
      <c r="G19" s="20" t="s">
        <v>1137</v>
      </c>
      <c r="H19" s="63"/>
      <c r="I19" s="63" t="s">
        <v>916</v>
      </c>
      <c r="J19" s="64" t="str">
        <f>IF(OR("IME"=$B$1,"ITEP"=$B$1,"IEM"=$B$1,"IDA"=$B$1,"EEAP"=$B$1,"IDV"=$B$1,"MAS"=$B$1,"FAM/EAM"=$B$1,"CRP"=$B$1,"EANM"=$B$1,"EHPAD"=$B$1,"ESAT"=$B$1,"SSIAD"=$B$1,"SESSAD"=$B$1,"SAMSAH"=$B$1,"SPASAD"=$B$1,"SAVS"=$B$1,"CAMSP"=$B$1,"CMPP"=$B$1,"toutes les données"=$B$1,"IES"=$B$1),"à collecter","non concerné ")</f>
        <v>à collecter</v>
      </c>
      <c r="K19" s="519"/>
    </row>
    <row r="20" spans="1:11" ht="21" outlineLevel="1" x14ac:dyDescent="0.25">
      <c r="A20" s="509" t="s">
        <v>936</v>
      </c>
      <c r="B20" s="598">
        <v>1117</v>
      </c>
      <c r="C20" s="512"/>
      <c r="D20" s="512"/>
      <c r="E20" s="512"/>
      <c r="F20" s="512"/>
      <c r="G20" s="512"/>
      <c r="H20" s="512"/>
      <c r="I20" s="512"/>
      <c r="J20" s="523"/>
      <c r="K20" s="522"/>
    </row>
    <row r="21" spans="1:11" ht="118.35" customHeight="1" outlineLevel="1" x14ac:dyDescent="0.25">
      <c r="A21" s="529"/>
      <c r="B21" s="55">
        <v>1118</v>
      </c>
      <c r="C21" s="543" t="s">
        <v>937</v>
      </c>
      <c r="D21" s="544" t="s">
        <v>938</v>
      </c>
      <c r="E21" s="551" t="s">
        <v>181</v>
      </c>
      <c r="F21" s="63"/>
      <c r="G21" s="63"/>
      <c r="H21" s="63"/>
      <c r="I21" s="111" t="s">
        <v>916</v>
      </c>
      <c r="J21" s="63" t="str">
        <f t="shared" ref="J21:J28" si="1">IF(OR("IME"=$B$1,"ITEP"=$B$1,"IEM"=$B$1,"IDA"=$B$1,"EEAP"=$B$1,"IDV"=$B$1,"MAS"=$B$1,"FAM/EAM"=$B$1,"CRP"=$B$1,"EANM"=$B$1,"EHPAD"=$B$1,"ESAT"=$B$1,"SSIAD"=$B$1,"SESSAD"=$B$1,"SAMSAH"=$B$1,"SPASAD"=$B$1,"SAVS"=$B$1,"CAMSP"=$B$1,"CMPP"=$B$1,"toutes les données"=$B$1,"IES"=$B$1),"à collecter","non concerné ")</f>
        <v>à collecter</v>
      </c>
      <c r="K21" s="522"/>
    </row>
    <row r="22" spans="1:11" ht="63" customHeight="1" outlineLevel="1" x14ac:dyDescent="0.25">
      <c r="A22" s="529"/>
      <c r="B22" s="55">
        <v>1119</v>
      </c>
      <c r="C22" s="543" t="s">
        <v>939</v>
      </c>
      <c r="D22" s="544" t="s">
        <v>403</v>
      </c>
      <c r="E22" s="551" t="s">
        <v>181</v>
      </c>
      <c r="F22" s="63"/>
      <c r="G22" s="63"/>
      <c r="H22" s="63"/>
      <c r="I22" s="111" t="s">
        <v>916</v>
      </c>
      <c r="J22" s="63" t="str">
        <f t="shared" si="1"/>
        <v>à collecter</v>
      </c>
      <c r="K22" s="522"/>
    </row>
    <row r="23" spans="1:11" ht="85.35" customHeight="1" outlineLevel="1" x14ac:dyDescent="0.25">
      <c r="A23" s="529"/>
      <c r="B23" s="55">
        <v>1120</v>
      </c>
      <c r="C23" s="543" t="s">
        <v>940</v>
      </c>
      <c r="D23" s="544" t="s">
        <v>941</v>
      </c>
      <c r="E23" s="551" t="s">
        <v>181</v>
      </c>
      <c r="F23" s="63"/>
      <c r="G23" s="63"/>
      <c r="H23" s="63"/>
      <c r="I23" s="111" t="s">
        <v>916</v>
      </c>
      <c r="J23" s="63" t="str">
        <f t="shared" si="1"/>
        <v>à collecter</v>
      </c>
      <c r="K23" s="522"/>
    </row>
    <row r="24" spans="1:11" ht="329.1" customHeight="1" outlineLevel="1" x14ac:dyDescent="0.25">
      <c r="A24" s="529"/>
      <c r="B24" s="55">
        <v>1121</v>
      </c>
      <c r="C24" s="543" t="s">
        <v>942</v>
      </c>
      <c r="D24" s="544" t="s">
        <v>943</v>
      </c>
      <c r="E24" s="551" t="s">
        <v>181</v>
      </c>
      <c r="F24" s="20" t="s">
        <v>947</v>
      </c>
      <c r="G24" s="63"/>
      <c r="H24" s="63"/>
      <c r="I24" s="111" t="s">
        <v>916</v>
      </c>
      <c r="J24" s="63" t="str">
        <f t="shared" si="1"/>
        <v>à collecter</v>
      </c>
      <c r="K24" s="522"/>
    </row>
    <row r="25" spans="1:11" ht="120" outlineLevel="1" x14ac:dyDescent="0.25">
      <c r="A25" s="529"/>
      <c r="B25" s="55">
        <v>1122</v>
      </c>
      <c r="C25" s="543" t="s">
        <v>944</v>
      </c>
      <c r="D25" s="544" t="s">
        <v>40</v>
      </c>
      <c r="E25" s="551" t="s">
        <v>181</v>
      </c>
      <c r="F25" s="63"/>
      <c r="G25" s="63"/>
      <c r="H25" s="63"/>
      <c r="I25" s="111" t="s">
        <v>916</v>
      </c>
      <c r="J25" s="63" t="str">
        <f t="shared" si="1"/>
        <v>à collecter</v>
      </c>
      <c r="K25" s="522"/>
    </row>
    <row r="26" spans="1:11" ht="120" outlineLevel="1" x14ac:dyDescent="0.25">
      <c r="A26" s="529"/>
      <c r="B26" s="55">
        <v>1123</v>
      </c>
      <c r="C26" s="543" t="s">
        <v>945</v>
      </c>
      <c r="D26" s="544" t="s">
        <v>946</v>
      </c>
      <c r="E26" s="551" t="s">
        <v>181</v>
      </c>
      <c r="F26" s="63"/>
      <c r="G26" s="63"/>
      <c r="H26" s="63"/>
      <c r="I26" s="111" t="s">
        <v>916</v>
      </c>
      <c r="J26" s="63" t="str">
        <f t="shared" si="1"/>
        <v>à collecter</v>
      </c>
      <c r="K26" s="522"/>
    </row>
    <row r="27" spans="1:11" ht="120" outlineLevel="1" x14ac:dyDescent="0.25">
      <c r="A27" s="77"/>
      <c r="B27" s="55">
        <v>1124</v>
      </c>
      <c r="C27" s="544" t="s">
        <v>948</v>
      </c>
      <c r="D27" s="544" t="s">
        <v>40</v>
      </c>
      <c r="E27" s="551" t="s">
        <v>181</v>
      </c>
      <c r="F27" s="63"/>
      <c r="G27" s="63" t="s">
        <v>1138</v>
      </c>
      <c r="H27" s="63"/>
      <c r="I27" s="63" t="s">
        <v>916</v>
      </c>
      <c r="J27" s="64" t="str">
        <f t="shared" si="1"/>
        <v>à collecter</v>
      </c>
      <c r="K27" s="522"/>
    </row>
    <row r="28" spans="1:11" ht="120.75" outlineLevel="1" thickBot="1" x14ac:dyDescent="0.3">
      <c r="A28" s="77"/>
      <c r="B28" s="55">
        <v>1125</v>
      </c>
      <c r="C28" s="544" t="s">
        <v>949</v>
      </c>
      <c r="D28" s="544"/>
      <c r="E28" s="551" t="s">
        <v>181</v>
      </c>
      <c r="F28" s="63"/>
      <c r="G28" s="63" t="s">
        <v>1138</v>
      </c>
      <c r="H28" s="63"/>
      <c r="I28" s="63" t="s">
        <v>916</v>
      </c>
      <c r="J28" s="64" t="str">
        <f t="shared" si="1"/>
        <v>à collecter</v>
      </c>
      <c r="K28" s="520"/>
    </row>
    <row r="29" spans="1:11" ht="93.75" outlineLevel="1" x14ac:dyDescent="0.25">
      <c r="A29" s="509" t="s">
        <v>950</v>
      </c>
      <c r="B29" s="598">
        <v>1126</v>
      </c>
      <c r="C29" s="512"/>
      <c r="D29" s="512"/>
      <c r="E29" s="512"/>
      <c r="F29" s="512"/>
      <c r="G29" s="512"/>
      <c r="H29" s="512"/>
      <c r="I29" s="512"/>
      <c r="J29" s="523"/>
      <c r="K29" s="520"/>
    </row>
    <row r="30" spans="1:11" ht="120" outlineLevel="1" x14ac:dyDescent="0.25">
      <c r="A30" s="77"/>
      <c r="B30" s="63">
        <v>1127</v>
      </c>
      <c r="C30" s="14" t="s">
        <v>951</v>
      </c>
      <c r="D30" s="62" t="s">
        <v>404</v>
      </c>
      <c r="E30" s="551" t="s">
        <v>181</v>
      </c>
      <c r="F30" s="63"/>
      <c r="G30" s="63"/>
      <c r="H30" s="63"/>
      <c r="I30" s="55" t="s">
        <v>916</v>
      </c>
      <c r="J30" s="64" t="str">
        <f t="shared" ref="J30:J39" si="2">IF(OR("IME"=$B$1,"ITEP"=$B$1,"IEM"=$B$1,"IDA"=$B$1,"EEAP"=$B$1,"IDV"=$B$1,"MAS"=$B$1,"FAM/EAM"=$B$1,"CRP"=$B$1,"EANM"=$B$1,"EHPAD"=$B$1,"ESAT"=$B$1,"SSIAD"=$B$1,"SESSAD"=$B$1,"SAMSAH"=$B$1,"SPASAD"=$B$1,"SAVS"=$B$1,"CAMSP"=$B$1,"CMPP"=$B$1,"toutes les données"=$B$1,"IES"=$B$1),"à collecter","non concerné ")</f>
        <v>à collecter</v>
      </c>
      <c r="K30" s="520"/>
    </row>
    <row r="31" spans="1:11" ht="120" outlineLevel="1" x14ac:dyDescent="0.25">
      <c r="A31" s="77"/>
      <c r="B31" s="63">
        <v>1209</v>
      </c>
      <c r="C31" s="631" t="s">
        <v>1127</v>
      </c>
      <c r="D31" s="62" t="s">
        <v>952</v>
      </c>
      <c r="E31" s="551" t="s">
        <v>181</v>
      </c>
      <c r="F31" s="63"/>
      <c r="G31" s="63"/>
      <c r="H31" s="63"/>
      <c r="I31" s="55" t="s">
        <v>916</v>
      </c>
      <c r="J31" s="64" t="str">
        <f t="shared" si="2"/>
        <v>à collecter</v>
      </c>
      <c r="K31" s="520"/>
    </row>
    <row r="32" spans="1:11" ht="120" outlineLevel="1" x14ac:dyDescent="0.25">
      <c r="A32" s="77"/>
      <c r="B32" s="63">
        <v>1129</v>
      </c>
      <c r="C32" s="14" t="s">
        <v>953</v>
      </c>
      <c r="D32" s="62" t="s">
        <v>954</v>
      </c>
      <c r="E32" s="551" t="s">
        <v>181</v>
      </c>
      <c r="F32" s="55"/>
      <c r="G32" s="55"/>
      <c r="H32" s="55"/>
      <c r="I32" s="55" t="s">
        <v>916</v>
      </c>
      <c r="J32" s="57" t="str">
        <f t="shared" si="2"/>
        <v>à collecter</v>
      </c>
      <c r="K32" s="520"/>
    </row>
    <row r="33" spans="1:11" ht="120" outlineLevel="1" x14ac:dyDescent="0.25">
      <c r="A33" s="77"/>
      <c r="B33" s="63">
        <v>1210</v>
      </c>
      <c r="C33" s="14" t="s">
        <v>1128</v>
      </c>
      <c r="D33" s="71" t="s">
        <v>952</v>
      </c>
      <c r="E33" s="551" t="s">
        <v>181</v>
      </c>
      <c r="F33" s="55"/>
      <c r="G33" s="55"/>
      <c r="H33" s="55"/>
      <c r="I33" s="55" t="s">
        <v>916</v>
      </c>
      <c r="J33" s="64" t="str">
        <f t="shared" si="2"/>
        <v>à collecter</v>
      </c>
      <c r="K33" s="520"/>
    </row>
    <row r="34" spans="1:11" ht="120" outlineLevel="1" x14ac:dyDescent="0.25">
      <c r="A34" s="77"/>
      <c r="B34" s="63">
        <v>1211</v>
      </c>
      <c r="C34" s="14" t="s">
        <v>1129</v>
      </c>
      <c r="D34" s="62"/>
      <c r="E34" s="551" t="s">
        <v>181</v>
      </c>
      <c r="F34" s="55"/>
      <c r="G34" s="55" t="s">
        <v>1132</v>
      </c>
      <c r="H34" s="55"/>
      <c r="I34" s="55" t="s">
        <v>916</v>
      </c>
      <c r="J34" s="64" t="str">
        <f t="shared" si="2"/>
        <v>à collecter</v>
      </c>
      <c r="K34" s="520"/>
    </row>
    <row r="35" spans="1:11" ht="120" outlineLevel="1" x14ac:dyDescent="0.25">
      <c r="A35" s="627"/>
      <c r="B35" s="63">
        <v>1212</v>
      </c>
      <c r="C35" s="14" t="s">
        <v>1130</v>
      </c>
      <c r="D35" s="71" t="s">
        <v>952</v>
      </c>
      <c r="E35" s="551" t="s">
        <v>181</v>
      </c>
      <c r="F35" s="55"/>
      <c r="G35" s="55"/>
      <c r="H35" s="55"/>
      <c r="I35" s="55" t="s">
        <v>916</v>
      </c>
      <c r="J35" s="64" t="str">
        <f t="shared" si="2"/>
        <v>à collecter</v>
      </c>
      <c r="K35" s="520"/>
    </row>
    <row r="36" spans="1:11" ht="120" outlineLevel="1" x14ac:dyDescent="0.25">
      <c r="A36" s="627"/>
      <c r="B36" s="63">
        <v>1213</v>
      </c>
      <c r="C36" s="14" t="s">
        <v>1129</v>
      </c>
      <c r="D36" s="62"/>
      <c r="E36" s="551" t="s">
        <v>181</v>
      </c>
      <c r="F36" s="55"/>
      <c r="G36" s="55" t="s">
        <v>1133</v>
      </c>
      <c r="H36" s="55"/>
      <c r="I36" s="55" t="s">
        <v>916</v>
      </c>
      <c r="J36" s="64" t="str">
        <f t="shared" si="2"/>
        <v>à collecter</v>
      </c>
      <c r="K36" s="520"/>
    </row>
    <row r="37" spans="1:11" ht="120" outlineLevel="1" x14ac:dyDescent="0.25">
      <c r="A37" s="627"/>
      <c r="B37" s="63">
        <v>1214</v>
      </c>
      <c r="C37" s="14" t="s">
        <v>1131</v>
      </c>
      <c r="D37" s="71" t="s">
        <v>952</v>
      </c>
      <c r="E37" s="551" t="s">
        <v>181</v>
      </c>
      <c r="F37" s="55"/>
      <c r="G37" s="55"/>
      <c r="H37" s="55"/>
      <c r="I37" s="55" t="s">
        <v>916</v>
      </c>
      <c r="J37" s="64" t="str">
        <f t="shared" si="2"/>
        <v>à collecter</v>
      </c>
      <c r="K37" s="520"/>
    </row>
    <row r="38" spans="1:11" ht="120" outlineLevel="1" x14ac:dyDescent="0.25">
      <c r="A38" s="627"/>
      <c r="B38" s="63">
        <v>1215</v>
      </c>
      <c r="C38" s="14" t="s">
        <v>1129</v>
      </c>
      <c r="D38" s="62"/>
      <c r="E38" s="551" t="s">
        <v>181</v>
      </c>
      <c r="F38" s="55"/>
      <c r="G38" s="55" t="s">
        <v>1134</v>
      </c>
      <c r="H38" s="55"/>
      <c r="I38" s="55" t="s">
        <v>916</v>
      </c>
      <c r="J38" s="64" t="str">
        <f t="shared" si="2"/>
        <v>à collecter</v>
      </c>
      <c r="K38" s="520"/>
    </row>
    <row r="39" spans="1:11" ht="120" outlineLevel="1" x14ac:dyDescent="0.25">
      <c r="A39" s="77"/>
      <c r="B39" s="63">
        <v>1132</v>
      </c>
      <c r="C39" s="531" t="s">
        <v>955</v>
      </c>
      <c r="D39" s="530" t="s">
        <v>956</v>
      </c>
      <c r="E39" s="551" t="s">
        <v>181</v>
      </c>
      <c r="F39" s="55"/>
      <c r="G39" s="55"/>
      <c r="H39" s="55"/>
      <c r="I39" s="55" t="s">
        <v>916</v>
      </c>
      <c r="J39" s="57" t="str">
        <f t="shared" si="2"/>
        <v>à collecter</v>
      </c>
      <c r="K39" s="520"/>
    </row>
    <row r="40" spans="1:11" ht="27" thickBot="1" x14ac:dyDescent="0.3">
      <c r="A40" s="529"/>
      <c r="B40" s="63"/>
      <c r="C40" s="62"/>
      <c r="D40" s="71"/>
      <c r="E40" s="538"/>
      <c r="F40" s="63"/>
      <c r="G40" s="63"/>
      <c r="H40" s="63"/>
      <c r="I40" s="79"/>
      <c r="J40" s="63"/>
      <c r="K40" s="532"/>
    </row>
    <row r="41" spans="1:11" ht="27" thickBot="1" x14ac:dyDescent="0.3">
      <c r="A41" s="514" t="s">
        <v>974</v>
      </c>
      <c r="B41" s="515"/>
      <c r="C41" s="515"/>
      <c r="D41" s="515"/>
      <c r="E41" s="537"/>
      <c r="F41" s="515"/>
      <c r="G41" s="515"/>
      <c r="H41" s="515"/>
      <c r="I41" s="515"/>
      <c r="J41" s="515"/>
      <c r="K41" s="520"/>
    </row>
    <row r="42" spans="1:11" ht="37.5" outlineLevel="1" x14ac:dyDescent="0.25">
      <c r="A42" s="509" t="s">
        <v>957</v>
      </c>
      <c r="B42" s="598">
        <v>1133</v>
      </c>
      <c r="C42" s="512"/>
      <c r="D42" s="512"/>
      <c r="E42" s="512"/>
      <c r="F42" s="512"/>
      <c r="G42" s="512"/>
      <c r="H42" s="512"/>
      <c r="I42" s="512"/>
      <c r="J42" s="523"/>
      <c r="K42" s="520"/>
    </row>
    <row r="43" spans="1:11" ht="120" outlineLevel="1" x14ac:dyDescent="0.25">
      <c r="A43" s="529"/>
      <c r="B43" s="63">
        <v>1134</v>
      </c>
      <c r="C43" s="56" t="s">
        <v>958</v>
      </c>
      <c r="D43" s="71" t="s">
        <v>1013</v>
      </c>
      <c r="E43" s="551" t="s">
        <v>181</v>
      </c>
      <c r="F43" s="63"/>
      <c r="G43" s="63"/>
      <c r="H43" s="63"/>
      <c r="I43" s="111" t="s">
        <v>916</v>
      </c>
      <c r="J43" s="63" t="str">
        <f>IF(OR("IME"=$B$1,"ITEP"=$B$1,"IEM"=$B$1,"IDA"=$B$1,"EEAP"=$B$1,"IDV"=$B$1,"MAS"=$B$1,"FAM/EAM"=$B$1,"CRP"=$B$1,"EANM"=$B$1,"EHPAD"=$B$1,"ESAT"=$B$1,"SSIAD"=$B$1,"SESSAD"=$B$1,"SAMSAH"=$B$1,"SPASAD"=$B$1,"SAVS"=$B$1,"CAMSP"=$B$1,"CMPP"=$B$1,"toutes les données"=$B$1,"IES"=$B$1),"à collecter","non concerné ")</f>
        <v>à collecter</v>
      </c>
      <c r="K43" s="520"/>
    </row>
    <row r="44" spans="1:11" ht="36.6" customHeight="1" outlineLevel="1" x14ac:dyDescent="0.25">
      <c r="A44" s="529"/>
      <c r="B44" s="63">
        <v>1135</v>
      </c>
      <c r="C44" s="59" t="s">
        <v>959</v>
      </c>
      <c r="D44" s="72"/>
      <c r="E44" s="551" t="s">
        <v>181</v>
      </c>
      <c r="F44" s="60"/>
      <c r="G44" s="60" t="s">
        <v>1140</v>
      </c>
      <c r="H44" s="60"/>
      <c r="I44" s="176" t="s">
        <v>916</v>
      </c>
      <c r="J44" s="60" t="str">
        <f>IF(OR("IME"=$B$1,"ITEP"=$B$1,"IEM"=$B$1,"IDA"=$B$1,"EEAP"=$B$1,"IDV"=$B$1,"MAS"=$B$1,"FAM/EAM"=$B$1,"CRP"=$B$1,"EANM"=$B$1,"EHPAD"=$B$1,"ESAT"=$B$1,"SSIAD"=$B$1,"SESSAD"=$B$1,"SAMSAH"=$B$1,"SPASAD"=$B$1,"SAVS"=$B$1,"CAMSP"=$B$1,"CMPP"=$B$1,"toutes les données"=$B$1,"IES"=$B$1),"à collecter","non concerné ")</f>
        <v>à collecter</v>
      </c>
      <c r="K44" s="520"/>
    </row>
    <row r="45" spans="1:11" ht="58.5" customHeight="1" outlineLevel="1" x14ac:dyDescent="0.25">
      <c r="A45" s="529"/>
      <c r="B45" s="63">
        <v>1136</v>
      </c>
      <c r="C45" s="56" t="s">
        <v>960</v>
      </c>
      <c r="D45" s="71" t="s">
        <v>1014</v>
      </c>
      <c r="E45" s="551" t="s">
        <v>181</v>
      </c>
      <c r="F45" s="63"/>
      <c r="G45" s="63"/>
      <c r="H45" s="63"/>
      <c r="I45" s="111" t="s">
        <v>916</v>
      </c>
      <c r="J45" s="63" t="str">
        <f>IF(OR("IME"=$B$1,"ITEP"=$B$1,"IEM"=$B$1,"IDA"=$B$1,"EEAP"=$B$1,"IDV"=$B$1,"MAS"=$B$1,"FAM/EAM"=$B$1,"CRP"=$B$1,"EANM"=$B$1,"EHPAD"=$B$1,"ESAT"=$B$1,"SSIAD"=$B$1,"SESSAD"=$B$1,"SAMSAH"=$B$1,"SPASAD"=$B$1,"SAVS"=$B$1,"CAMSP"=$B$1,"CMPP"=$B$1,"toutes les données"=$B$1,"IES"=$B$1),"à collecter","non concerné ")</f>
        <v>à collecter</v>
      </c>
      <c r="K45" s="520"/>
    </row>
    <row r="46" spans="1:11" ht="48" customHeight="1" outlineLevel="1" thickBot="1" x14ac:dyDescent="0.3">
      <c r="A46" s="529"/>
      <c r="B46" s="63">
        <v>1137</v>
      </c>
      <c r="C46" s="59" t="s">
        <v>959</v>
      </c>
      <c r="D46" s="72"/>
      <c r="E46" s="551" t="s">
        <v>181</v>
      </c>
      <c r="F46" s="60"/>
      <c r="G46" s="60" t="s">
        <v>1139</v>
      </c>
      <c r="H46" s="60"/>
      <c r="I46" s="176" t="s">
        <v>916</v>
      </c>
      <c r="J46" s="60" t="str">
        <f>IF(OR("IME"=$B$1,"ITEP"=$B$1,"IEM"=$B$1,"IDA"=$B$1,"EEAP"=$B$1,"IDV"=$B$1,"MAS"=$B$1,"FAM/EAM"=$B$1,"CRP"=$B$1,"EANM"=$B$1,"EHPAD"=$B$1,"ESAT"=$B$1,"SSIAD"=$B$1,"SESSAD"=$B$1,"SAMSAH"=$B$1,"SPASAD"=$B$1,"SAVS"=$B$1,"CAMSP"=$B$1,"CMPP"=$B$1,"toutes les données"=$B$1,"IES"=$B$1),"à collecter","non concerné ")</f>
        <v>à collecter</v>
      </c>
      <c r="K46" s="520"/>
    </row>
    <row r="47" spans="1:11" ht="37.5" outlineLevel="1" x14ac:dyDescent="0.25">
      <c r="A47" s="509" t="s">
        <v>961</v>
      </c>
      <c r="B47" s="598">
        <v>1138</v>
      </c>
      <c r="C47" s="512"/>
      <c r="D47" s="512"/>
      <c r="E47" s="512"/>
      <c r="F47" s="512"/>
      <c r="G47" s="512"/>
      <c r="H47" s="512"/>
      <c r="I47" s="512"/>
      <c r="J47" s="523"/>
      <c r="K47" s="520"/>
    </row>
    <row r="48" spans="1:11" ht="219.6" customHeight="1" outlineLevel="1" x14ac:dyDescent="0.25">
      <c r="A48" s="529"/>
      <c r="B48" s="63">
        <v>1139</v>
      </c>
      <c r="C48" s="543" t="s">
        <v>962</v>
      </c>
      <c r="D48" s="545" t="s">
        <v>963</v>
      </c>
      <c r="E48" s="551" t="s">
        <v>181</v>
      </c>
      <c r="F48" s="63"/>
      <c r="G48" s="63"/>
      <c r="H48" s="63"/>
      <c r="I48" s="111" t="s">
        <v>916</v>
      </c>
      <c r="J48" s="63" t="str">
        <f>IF(OR("IME"=$B$1,"ITEP"=$B$1,"IEM"=$B$1,"IDA"=$B$1,"EEAP"=$B$1,"IDV"=$B$1,"MAS"=$B$1,"FAM/EAM"=$B$1,"CRP"=$B$1,"EANM"=$B$1,"EHPAD"=$B$1,"ESAT"=$B$1,"SSIAD"=$B$1,"SESSAD"=$B$1,"SAMSAH"=$B$1,"SPASAD"=$B$1,"SAVS"=$B$1,"CAMSP"=$B$1,"CMPP"=$B$1,"toutes les données"=$B$1,"IES"=$B$1),"à collecter","non concerné ")</f>
        <v>à collecter</v>
      </c>
      <c r="K48" s="520"/>
    </row>
    <row r="49" spans="1:11" ht="120" outlineLevel="1" x14ac:dyDescent="0.25">
      <c r="A49" s="529"/>
      <c r="B49" s="63">
        <v>1140</v>
      </c>
      <c r="C49" s="543" t="s">
        <v>964</v>
      </c>
      <c r="D49" s="545" t="s">
        <v>1015</v>
      </c>
      <c r="E49" s="551" t="s">
        <v>181</v>
      </c>
      <c r="F49" s="63"/>
      <c r="G49" s="63"/>
      <c r="H49" s="63"/>
      <c r="I49" s="111" t="s">
        <v>916</v>
      </c>
      <c r="J49" s="63" t="str">
        <f>IF(OR("IME"=$B$1,"ITEP"=$B$1,"IEM"=$B$1,"IDA"=$B$1,"EEAP"=$B$1,"IDV"=$B$1,"MAS"=$B$1,"FAM/EAM"=$B$1,"CRP"=$B$1,"EANM"=$B$1,"EHPAD"=$B$1,"ESAT"=$B$1,"SSIAD"=$B$1,"SESSAD"=$B$1,"SAMSAH"=$B$1,"SPASAD"=$B$1,"SAVS"=$B$1,"CAMSP"=$B$1,"CMPP"=$B$1,"toutes les données"=$B$1,"IES"=$B$1),"à collecter","non concerné ")</f>
        <v>à collecter</v>
      </c>
      <c r="K49" s="520"/>
    </row>
    <row r="50" spans="1:11" ht="120" outlineLevel="1" x14ac:dyDescent="0.25">
      <c r="A50" s="529"/>
      <c r="B50" s="63">
        <v>1141</v>
      </c>
      <c r="C50" s="547" t="s">
        <v>959</v>
      </c>
      <c r="D50" s="548"/>
      <c r="E50" s="551" t="s">
        <v>181</v>
      </c>
      <c r="F50" s="60"/>
      <c r="G50" s="60" t="s">
        <v>1141</v>
      </c>
      <c r="H50" s="60"/>
      <c r="I50" s="176" t="s">
        <v>916</v>
      </c>
      <c r="J50" s="60" t="str">
        <f>IF(OR("IME"=$B$1,"ITEP"=$B$1,"IEM"=$B$1,"IDA"=$B$1,"EEAP"=$B$1,"IDV"=$B$1,"MAS"=$B$1,"FAM/EAM"=$B$1,"CRP"=$B$1,"EANM"=$B$1,"EHPAD"=$B$1,"ESAT"=$B$1,"SSIAD"=$B$1,"SESSAD"=$B$1,"SAMSAH"=$B$1,"SPASAD"=$B$1,"SAVS"=$B$1,"CAMSP"=$B$1,"CMPP"=$B$1,"toutes les données"=$B$1,"IES"=$B$1),"à collecter","non concerné ")</f>
        <v>à collecter</v>
      </c>
      <c r="K50" s="520"/>
    </row>
    <row r="51" spans="1:11" ht="120" outlineLevel="1" x14ac:dyDescent="0.25">
      <c r="A51" s="529"/>
      <c r="B51" s="63">
        <v>1142</v>
      </c>
      <c r="C51" s="543" t="s">
        <v>965</v>
      </c>
      <c r="D51" s="545" t="s">
        <v>1014</v>
      </c>
      <c r="E51" s="551" t="s">
        <v>181</v>
      </c>
      <c r="F51" s="63"/>
      <c r="G51" s="63"/>
      <c r="H51" s="63"/>
      <c r="I51" s="111" t="s">
        <v>916</v>
      </c>
      <c r="J51" s="63" t="str">
        <f>IF(OR("IME"=$B$1,"ITEP"=$B$1,"IEM"=$B$1,"IDA"=$B$1,"EEAP"=$B$1,"IDV"=$B$1,"MAS"=$B$1,"FAM/EAM"=$B$1,"CRP"=$B$1,"EANM"=$B$1,"EHPAD"=$B$1,"ESAT"=$B$1,"SSIAD"=$B$1,"SESSAD"=$B$1,"SAMSAH"=$B$1,"SPASAD"=$B$1,"SAVS"=$B$1,"CAMSP"=$B$1,"CMPP"=$B$1,"toutes les données"=$B$1,"IES"=$B$1),"à collecter","non concerné ")</f>
        <v>à collecter</v>
      </c>
      <c r="K51" s="520"/>
    </row>
    <row r="52" spans="1:11" ht="44.1" customHeight="1" outlineLevel="1" thickBot="1" x14ac:dyDescent="0.3">
      <c r="A52" s="529"/>
      <c r="B52" s="63">
        <v>1143</v>
      </c>
      <c r="C52" s="547" t="s">
        <v>959</v>
      </c>
      <c r="D52" s="548"/>
      <c r="E52" s="551" t="s">
        <v>181</v>
      </c>
      <c r="F52" s="60"/>
      <c r="G52" s="60" t="s">
        <v>1142</v>
      </c>
      <c r="H52" s="60"/>
      <c r="I52" s="176" t="s">
        <v>916</v>
      </c>
      <c r="J52" s="60" t="str">
        <f>IF(OR("IME"=$B$1,"ITEP"=$B$1,"IEM"=$B$1,"IDA"=$B$1,"EEAP"=$B$1,"IDV"=$B$1,"MAS"=$B$1,"FAM/EAM"=$B$1,"CRP"=$B$1,"EANM"=$B$1,"EHPAD"=$B$1,"ESAT"=$B$1,"SSIAD"=$B$1,"SESSAD"=$B$1,"SAMSAH"=$B$1,"SPASAD"=$B$1,"SAVS"=$B$1,"CAMSP"=$B$1,"CMPP"=$B$1,"toutes les données"=$B$1,"IES"=$B$1),"à collecter","non concerné ")</f>
        <v>à collecter</v>
      </c>
      <c r="K52" s="520"/>
    </row>
    <row r="53" spans="1:11" ht="75" outlineLevel="1" x14ac:dyDescent="0.25">
      <c r="A53" s="509" t="s">
        <v>966</v>
      </c>
      <c r="B53" s="598">
        <v>1144</v>
      </c>
      <c r="C53" s="512"/>
      <c r="D53" s="512"/>
      <c r="E53" s="512"/>
      <c r="F53" s="512"/>
      <c r="G53" s="512"/>
      <c r="H53" s="512"/>
      <c r="I53" s="512"/>
      <c r="J53" s="523"/>
      <c r="K53" s="520"/>
    </row>
    <row r="54" spans="1:11" ht="120" outlineLevel="1" x14ac:dyDescent="0.25">
      <c r="A54" s="529"/>
      <c r="B54" s="63">
        <v>1145</v>
      </c>
      <c r="C54" s="543" t="s">
        <v>967</v>
      </c>
      <c r="D54" s="545" t="s">
        <v>1014</v>
      </c>
      <c r="E54" s="551" t="s">
        <v>181</v>
      </c>
      <c r="F54" s="63"/>
      <c r="G54" s="63"/>
      <c r="H54" s="63"/>
      <c r="I54" s="111" t="s">
        <v>916</v>
      </c>
      <c r="J54" s="63" t="str">
        <f t="shared" ref="J54:J63" si="3">IF(OR("IME"=$B$1,"ITEP"=$B$1,"IEM"=$B$1,"IDA"=$B$1,"EEAP"=$B$1,"IDV"=$B$1,"MAS"=$B$1,"FAM/EAM"=$B$1,"CRP"=$B$1,"EANM"=$B$1,"EHPAD"=$B$1,"ESAT"=$B$1,"SSIAD"=$B$1,"SESSAD"=$B$1,"SAMSAH"=$B$1,"SPASAD"=$B$1,"SAVS"=$B$1,"CAMSP"=$B$1,"CMPP"=$B$1,"toutes les données"=$B$1,"IES"=$B$1),"à collecter","non concerné ")</f>
        <v>à collecter</v>
      </c>
      <c r="K54" s="520"/>
    </row>
    <row r="55" spans="1:11" ht="120" outlineLevel="1" x14ac:dyDescent="0.25">
      <c r="A55" s="529"/>
      <c r="B55" s="63">
        <v>1146</v>
      </c>
      <c r="C55" s="547" t="s">
        <v>959</v>
      </c>
      <c r="D55" s="548"/>
      <c r="E55" s="551" t="s">
        <v>181</v>
      </c>
      <c r="F55" s="60"/>
      <c r="G55" s="60" t="s">
        <v>1143</v>
      </c>
      <c r="H55" s="60"/>
      <c r="I55" s="176" t="s">
        <v>916</v>
      </c>
      <c r="J55" s="60" t="str">
        <f t="shared" si="3"/>
        <v>à collecter</v>
      </c>
      <c r="K55" s="520"/>
    </row>
    <row r="56" spans="1:11" ht="120" outlineLevel="1" x14ac:dyDescent="0.25">
      <c r="A56" s="529"/>
      <c r="B56" s="63">
        <v>1147</v>
      </c>
      <c r="C56" s="543" t="s">
        <v>968</v>
      </c>
      <c r="D56" s="545"/>
      <c r="E56" s="538"/>
      <c r="F56" s="63"/>
      <c r="G56" s="63"/>
      <c r="H56" s="63"/>
      <c r="I56" s="111" t="s">
        <v>916</v>
      </c>
      <c r="J56" s="63" t="str">
        <f t="shared" si="3"/>
        <v>à collecter</v>
      </c>
      <c r="K56" s="520"/>
    </row>
    <row r="57" spans="1:11" ht="120" outlineLevel="1" x14ac:dyDescent="0.25">
      <c r="A57" s="529"/>
      <c r="B57" s="63">
        <v>1148</v>
      </c>
      <c r="C57" s="547" t="s">
        <v>1054</v>
      </c>
      <c r="D57" s="548"/>
      <c r="E57" s="551" t="s">
        <v>181</v>
      </c>
      <c r="F57" s="60"/>
      <c r="G57" s="60"/>
      <c r="H57" s="60"/>
      <c r="I57" s="176" t="s">
        <v>916</v>
      </c>
      <c r="J57" s="60" t="str">
        <f t="shared" si="3"/>
        <v>à collecter</v>
      </c>
      <c r="K57" s="520"/>
    </row>
    <row r="58" spans="1:11" ht="120" outlineLevel="1" x14ac:dyDescent="0.25">
      <c r="A58" s="529"/>
      <c r="B58" s="564">
        <v>1149</v>
      </c>
      <c r="C58" s="565" t="s">
        <v>672</v>
      </c>
      <c r="D58" s="566"/>
      <c r="E58" s="567"/>
      <c r="F58" s="568" t="s">
        <v>993</v>
      </c>
      <c r="G58" s="568" t="s">
        <v>973</v>
      </c>
      <c r="H58" s="564"/>
      <c r="I58" s="569" t="s">
        <v>916</v>
      </c>
      <c r="J58" s="564" t="str">
        <f t="shared" si="3"/>
        <v>à collecter</v>
      </c>
      <c r="K58" s="520"/>
    </row>
    <row r="59" spans="1:11" ht="120" outlineLevel="1" x14ac:dyDescent="0.25">
      <c r="A59" s="529"/>
      <c r="B59" s="63">
        <v>1150</v>
      </c>
      <c r="C59" s="543" t="s">
        <v>969</v>
      </c>
      <c r="D59" s="545"/>
      <c r="E59" s="538"/>
      <c r="F59" s="63"/>
      <c r="G59" s="63"/>
      <c r="H59" s="63"/>
      <c r="I59" s="111" t="s">
        <v>916</v>
      </c>
      <c r="J59" s="63" t="str">
        <f t="shared" si="3"/>
        <v>à collecter</v>
      </c>
      <c r="K59" s="520"/>
    </row>
    <row r="60" spans="1:11" ht="120" outlineLevel="1" x14ac:dyDescent="0.25">
      <c r="A60" s="529"/>
      <c r="B60" s="63">
        <v>1151</v>
      </c>
      <c r="C60" s="547" t="s">
        <v>1055</v>
      </c>
      <c r="D60" s="548"/>
      <c r="E60" s="551" t="s">
        <v>181</v>
      </c>
      <c r="F60" s="60"/>
      <c r="G60" s="60"/>
      <c r="H60" s="60"/>
      <c r="I60" s="176" t="s">
        <v>916</v>
      </c>
      <c r="J60" s="60" t="str">
        <f t="shared" si="3"/>
        <v>à collecter</v>
      </c>
      <c r="K60" s="520"/>
    </row>
    <row r="61" spans="1:11" ht="120" outlineLevel="1" x14ac:dyDescent="0.25">
      <c r="A61" s="529"/>
      <c r="B61" s="564">
        <v>1152</v>
      </c>
      <c r="C61" s="565" t="s">
        <v>672</v>
      </c>
      <c r="D61" s="566"/>
      <c r="E61" s="567"/>
      <c r="F61" s="568" t="s">
        <v>993</v>
      </c>
      <c r="G61" s="568" t="s">
        <v>973</v>
      </c>
      <c r="H61" s="564"/>
      <c r="I61" s="569" t="s">
        <v>916</v>
      </c>
      <c r="J61" s="564" t="str">
        <f t="shared" si="3"/>
        <v>à collecter</v>
      </c>
      <c r="K61" s="520"/>
    </row>
    <row r="62" spans="1:11" ht="120" outlineLevel="1" x14ac:dyDescent="0.25">
      <c r="A62" s="79"/>
      <c r="B62" s="79">
        <v>1153</v>
      </c>
      <c r="C62" s="549" t="s">
        <v>970</v>
      </c>
      <c r="D62" s="550" t="s">
        <v>971</v>
      </c>
      <c r="E62" s="551" t="s">
        <v>181</v>
      </c>
      <c r="F62" s="79"/>
      <c r="G62" s="79"/>
      <c r="H62" s="79"/>
      <c r="I62" s="111" t="s">
        <v>916</v>
      </c>
      <c r="J62" s="79" t="str">
        <f t="shared" si="3"/>
        <v>à collecter</v>
      </c>
      <c r="K62" s="520"/>
    </row>
    <row r="63" spans="1:11" ht="120" outlineLevel="1" x14ac:dyDescent="0.25">
      <c r="A63" s="79"/>
      <c r="B63" s="79">
        <v>1154</v>
      </c>
      <c r="C63" s="549" t="s">
        <v>972</v>
      </c>
      <c r="D63" s="550" t="s">
        <v>971</v>
      </c>
      <c r="E63" s="551" t="s">
        <v>181</v>
      </c>
      <c r="F63" s="79"/>
      <c r="G63" s="79"/>
      <c r="H63" s="79"/>
      <c r="I63" s="111" t="s">
        <v>916</v>
      </c>
      <c r="J63" s="79" t="str">
        <f t="shared" si="3"/>
        <v>à collecter</v>
      </c>
      <c r="K63" s="520"/>
    </row>
    <row r="64" spans="1:11" ht="27" thickBot="1" x14ac:dyDescent="0.3">
      <c r="A64" s="529"/>
      <c r="B64" s="79"/>
      <c r="C64" s="62"/>
      <c r="D64" s="71"/>
      <c r="E64" s="538"/>
      <c r="F64" s="63"/>
      <c r="G64" s="63"/>
      <c r="H64" s="63"/>
      <c r="I64" s="79"/>
      <c r="J64" s="63"/>
      <c r="K64" s="532"/>
    </row>
    <row r="65" spans="1:11" ht="21.75" thickBot="1" x14ac:dyDescent="0.3">
      <c r="A65" s="516" t="s">
        <v>976</v>
      </c>
      <c r="B65" s="513"/>
      <c r="C65" s="513"/>
      <c r="D65" s="513"/>
      <c r="E65" s="539"/>
      <c r="F65" s="513"/>
      <c r="G65" s="513"/>
      <c r="H65" s="513"/>
      <c r="I65" s="513"/>
      <c r="J65" s="513"/>
      <c r="K65" s="520"/>
    </row>
    <row r="66" spans="1:11" ht="56.25" outlineLevel="1" x14ac:dyDescent="0.25">
      <c r="A66" s="509" t="s">
        <v>977</v>
      </c>
      <c r="B66" s="598">
        <v>1155</v>
      </c>
      <c r="C66" s="512"/>
      <c r="D66" s="512"/>
      <c r="E66" s="512"/>
      <c r="F66" s="512"/>
      <c r="G66" s="512"/>
      <c r="H66" s="512"/>
      <c r="I66" s="512"/>
      <c r="J66" s="523"/>
      <c r="K66" s="520"/>
    </row>
    <row r="67" spans="1:11" ht="309" customHeight="1" outlineLevel="1" thickBot="1" x14ac:dyDescent="0.3">
      <c r="A67" s="553"/>
      <c r="B67" s="18">
        <v>1156</v>
      </c>
      <c r="C67" s="531" t="s">
        <v>978</v>
      </c>
      <c r="D67" s="530" t="s">
        <v>979</v>
      </c>
      <c r="E67" s="561" t="s">
        <v>181</v>
      </c>
      <c r="F67" s="18"/>
      <c r="G67" s="18"/>
      <c r="H67" s="18"/>
      <c r="I67" s="18" t="s">
        <v>916</v>
      </c>
      <c r="J67" s="407" t="str">
        <f>IF(OR("IME"=$B$1,"ITEP"=$B$1,"IEM"=$B$1,"IDA"=$B$1,"EEAP"=$B$1,"IDV"=$B$1,"MAS"=$B$1,"FAM/EAM"=$B$1,"CRP"=$B$1,"EANM"=$B$1,"EHPAD"=$B$1,"ESAT"=$B$1,"SSIAD"=$B$1,"SESSAD"=$B$1,"SAMSAH"=$B$1,"SPASAD"=$B$1,"SAVS"=$B$1,"CAMSP"=$B$1,"CMPP"=$B$1,"toutes les données"=$B$1,"IES"=$B$1),"à collecter","non concerné ")</f>
        <v>à collecter</v>
      </c>
      <c r="K67" s="521"/>
    </row>
    <row r="68" spans="1:11" ht="21.75" outlineLevel="1" thickBot="1" x14ac:dyDescent="0.3">
      <c r="A68" s="509" t="s">
        <v>980</v>
      </c>
      <c r="B68" s="598">
        <v>1157</v>
      </c>
      <c r="C68" s="554"/>
      <c r="D68" s="554"/>
      <c r="E68" s="554"/>
      <c r="F68" s="554"/>
      <c r="G68" s="554"/>
      <c r="H68" s="554"/>
      <c r="I68" s="554"/>
      <c r="J68" s="555"/>
      <c r="K68" s="521"/>
    </row>
    <row r="69" spans="1:11" ht="227.85" customHeight="1" outlineLevel="1" thickBot="1" x14ac:dyDescent="0.3">
      <c r="A69" s="553"/>
      <c r="B69" s="5">
        <v>1158</v>
      </c>
      <c r="C69" s="558" t="s">
        <v>981</v>
      </c>
      <c r="D69" s="530" t="s">
        <v>982</v>
      </c>
      <c r="E69" s="595" t="s">
        <v>181</v>
      </c>
      <c r="F69" s="5"/>
      <c r="G69" s="5"/>
      <c r="H69" s="5"/>
      <c r="I69" s="18" t="s">
        <v>916</v>
      </c>
      <c r="J69" s="404" t="str">
        <f>IF(OR("IME"=$B$1,"ITEP"=$B$1,"IEM"=$B$1,"IDA"=$B$1,"EEAP"=$B$1,"IDV"=$B$1,"MAS"=$B$1,"FAM/EAM"=$B$1,"CRP"=$B$1,"EANM"=$B$1,"EHPAD"=$B$1,"ESAT"=$B$1,"SSIAD"=$B$1,"SESSAD"=$B$1,"SAMSAH"=$B$1,"SPASAD"=$B$1,"SAVS"=$B$1,"CAMSP"=$B$1,"CMPP"=$B$1,"toutes les données"=$B$1,"IES"=$B$1),"à collecter","non concerné ")</f>
        <v>à collecter</v>
      </c>
      <c r="K69" s="524"/>
    </row>
    <row r="70" spans="1:11" ht="56.25" outlineLevel="1" x14ac:dyDescent="0.25">
      <c r="A70" s="509" t="s">
        <v>983</v>
      </c>
      <c r="B70" s="598">
        <v>1159</v>
      </c>
      <c r="C70" s="554"/>
      <c r="D70" s="554"/>
      <c r="E70" s="554"/>
      <c r="F70" s="554"/>
      <c r="G70" s="554"/>
      <c r="H70" s="554"/>
      <c r="I70" s="554"/>
      <c r="J70" s="555"/>
      <c r="K70" s="522"/>
    </row>
    <row r="71" spans="1:11" ht="120" outlineLevel="1" x14ac:dyDescent="0.25">
      <c r="A71" s="553"/>
      <c r="B71" s="5">
        <v>1160</v>
      </c>
      <c r="C71" s="14" t="s">
        <v>984</v>
      </c>
      <c r="D71" s="13"/>
      <c r="E71" s="5"/>
      <c r="F71" s="5"/>
      <c r="G71" s="5"/>
      <c r="H71" s="600" t="s">
        <v>1056</v>
      </c>
      <c r="I71" s="18" t="s">
        <v>916</v>
      </c>
      <c r="J71" s="404" t="str">
        <f>IF(OR("IME"=$B$1,"ITEP"=$B$1,"IEM"=$B$1,"IDA"=$B$1,"EEAP"=$B$1,"IDV"=$B$1,"MAS"=$B$1,"FAM/EAM"=$B$1,"CRP"=$B$1,"EANM"=$B$1,"EHPAD"=$B$1,"ESAT"=$B$1,"SSIAD"=$B$1,"SESSAD"=$B$1,"SAMSAH"=$B$1,"SPASAD"=$B$1,"SAVS"=$B$1,"CAMSP"=$B$1,"CMPP"=$B$1,"toutes les données"=$B$1,"IES"=$B$1),"à collecter","non concerné ")</f>
        <v>à collecter</v>
      </c>
      <c r="K71" s="520"/>
    </row>
    <row r="72" spans="1:11" ht="120" outlineLevel="1" x14ac:dyDescent="0.25">
      <c r="A72" s="553"/>
      <c r="B72" s="17">
        <v>1161</v>
      </c>
      <c r="C72" s="16" t="s">
        <v>985</v>
      </c>
      <c r="D72" s="16"/>
      <c r="E72" s="562" t="s">
        <v>181</v>
      </c>
      <c r="F72" s="17" t="s">
        <v>1144</v>
      </c>
      <c r="G72" s="17"/>
      <c r="H72" s="17"/>
      <c r="I72" s="17" t="s">
        <v>916</v>
      </c>
      <c r="J72" s="405" t="str">
        <f>IF(OR("IME"=$B$1,"ITEP"=$B$1,"IEM"=$B$1,"IDA"=$B$1,"EEAP"=$B$1,"IDV"=$B$1,"MAS"=$B$1,"FAM/EAM"=$B$1,"CRP"=$B$1,"EANM"=$B$1,"EHPAD"=$B$1,"ESAT"=$B$1,"SSIAD"=$B$1,"SESSAD"=$B$1,"SAMSAH"=$B$1,"SPASAD"=$B$1,"SAVS"=$B$1,"CAMSP"=$B$1,"CMPP"=$B$1,"toutes les données"=$B$1,"IES"=$B$1),"à collecter","non concerné ")</f>
        <v>à collecter</v>
      </c>
      <c r="K72" s="520"/>
    </row>
    <row r="73" spans="1:11" ht="120" outlineLevel="1" x14ac:dyDescent="0.25">
      <c r="A73" s="553"/>
      <c r="B73" s="570">
        <v>1162</v>
      </c>
      <c r="C73" s="571" t="s">
        <v>986</v>
      </c>
      <c r="D73" s="571"/>
      <c r="E73" s="572"/>
      <c r="F73" s="573" t="s">
        <v>994</v>
      </c>
      <c r="G73" s="574" t="s">
        <v>987</v>
      </c>
      <c r="H73" s="570"/>
      <c r="I73" s="570" t="s">
        <v>916</v>
      </c>
      <c r="J73" s="575" t="str">
        <f>IF(OR("IME"=$B$1,"ITEP"=$B$1,"IEM"=$B$1,"IDA"=$B$1,"EEAP"=$B$1,"IDV"=$B$1,"MAS"=$B$1,"FAM/EAM"=$B$1,"CRP"=$B$1,"EANM"=$B$1,"EHPAD"=$B$1,"ESAT"=$B$1,"SSIAD"=$B$1,"SESSAD"=$B$1,"SAMSAH"=$B$1,"SPASAD"=$B$1,"SAVS"=$B$1,"CAMSP"=$B$1,"CMPP"=$B$1,"toutes les données"=$B$1,"IES"=$B$1),"à collecter","non concerné ")</f>
        <v>à collecter</v>
      </c>
      <c r="K73" s="520"/>
    </row>
    <row r="74" spans="1:11" ht="229.35" customHeight="1" outlineLevel="1" thickBot="1" x14ac:dyDescent="0.3">
      <c r="A74" s="553"/>
      <c r="B74" s="5">
        <v>1163</v>
      </c>
      <c r="C74" s="14" t="s">
        <v>988</v>
      </c>
      <c r="D74" s="13" t="s">
        <v>989</v>
      </c>
      <c r="E74" s="562" t="s">
        <v>181</v>
      </c>
      <c r="F74" s="552"/>
      <c r="G74" s="5"/>
      <c r="H74" s="5"/>
      <c r="I74" s="18" t="s">
        <v>916</v>
      </c>
      <c r="J74" s="404" t="str">
        <f>IF(OR("IME"=$B$1,"ITEP"=$B$1,"IEM"=$B$1,"IDA"=$B$1,"EEAP"=$B$1,"IDV"=$B$1,"MAS"=$B$1,"FAM/EAM"=$B$1,"CRP"=$B$1,"EANM"=$B$1,"EHPAD"=$B$1,"ESAT"=$B$1,"SSIAD"=$B$1,"SESSAD"=$B$1,"SAMSAH"=$B$1,"SPASAD"=$B$1,"SAVS"=$B$1,"CAMSP"=$B$1,"CMPP"=$B$1,"toutes les données"=$B$1,"IES"=$B$1),"à collecter","non concerné ")</f>
        <v>à collecter</v>
      </c>
      <c r="K74" s="520"/>
    </row>
    <row r="75" spans="1:11" ht="37.5" outlineLevel="1" x14ac:dyDescent="0.25">
      <c r="A75" s="509" t="s">
        <v>990</v>
      </c>
      <c r="B75" s="598">
        <v>1164</v>
      </c>
      <c r="C75" s="554"/>
      <c r="D75" s="554"/>
      <c r="E75" s="554"/>
      <c r="F75" s="554"/>
      <c r="G75" s="554"/>
      <c r="H75" s="554"/>
      <c r="I75" s="554"/>
      <c r="J75" s="555"/>
      <c r="K75" s="520"/>
    </row>
    <row r="76" spans="1:11" ht="196.5" customHeight="1" outlineLevel="1" thickBot="1" x14ac:dyDescent="0.3">
      <c r="A76" s="556"/>
      <c r="B76" s="478">
        <v>1165</v>
      </c>
      <c r="C76" s="559" t="s">
        <v>991</v>
      </c>
      <c r="D76" s="479" t="s">
        <v>992</v>
      </c>
      <c r="E76" s="563" t="s">
        <v>181</v>
      </c>
      <c r="F76" s="478"/>
      <c r="G76" s="478"/>
      <c r="H76" s="478"/>
      <c r="I76" s="560" t="s">
        <v>916</v>
      </c>
      <c r="J76" s="557" t="str">
        <f>IF(OR("IME"=$B$1,"ITEP"=$B$1,"IEM"=$B$1,"IDA"=$B$1,"EEAP"=$B$1,"IDV"=$B$1,"MAS"=$B$1,"FAM/EAM"=$B$1,"CRP"=$B$1,"EANM"=$B$1,"EHPAD"=$B$1,"ESAT"=$B$1,"SSIAD"=$B$1,"SESSAD"=$B$1,"SAMSAH"=$B$1,"SPASAD"=$B$1,"SAVS"=$B$1,"CAMSP"=$B$1,"CMPP"=$B$1,"toutes les données"=$B$1,"IES"=$B$1),"à collecter","non concerné ")</f>
        <v>à collecter</v>
      </c>
      <c r="K76" s="520"/>
    </row>
    <row r="77" spans="1:11" ht="27" thickBot="1" x14ac:dyDescent="0.3">
      <c r="B77" s="528"/>
    </row>
  </sheetData>
  <sheetProtection formatCells="0" formatColumns="0" formatRows="0" deleteColumns="0" deleteRows="0" sort="0" autoFilter="0" pivotTables="0"/>
  <conditionalFormatting sqref="J2 J76:J1048576">
    <cfRule type="cellIs" dxfId="4" priority="18" operator="equal">
      <formula>"à collecter"</formula>
    </cfRule>
  </conditionalFormatting>
  <conditionalFormatting sqref="J3">
    <cfRule type="cellIs" dxfId="3" priority="15" operator="equal">
      <formula>"à collecter"</formula>
    </cfRule>
  </conditionalFormatting>
  <conditionalFormatting sqref="J4:J61">
    <cfRule type="cellIs" dxfId="2" priority="7" operator="equal">
      <formula>"à collecter"</formula>
    </cfRule>
  </conditionalFormatting>
  <conditionalFormatting sqref="J64:J75">
    <cfRule type="cellIs" dxfId="1" priority="1" operator="equal">
      <formula>"à collecter"</formula>
    </cfRule>
  </conditionalFormatting>
  <conditionalFormatting sqref="K6:K18 K28:K68 K71:K76">
    <cfRule type="cellIs" dxfId="0" priority="19" operator="equal">
      <formula>"à collecter"</formula>
    </cfRule>
  </conditionalFormatting>
  <dataValidations count="1">
    <dataValidation type="list" allowBlank="1" showInputMessage="1" showErrorMessage="1" sqref="B1" xr:uid="{00000000-0002-0000-07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 manualBreakCount="2">
    <brk id="15" max="9" man="1"/>
    <brk id="63"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W O O U c 1 H a Y O l A A A A 9 Q A A A B I A H A B D b 2 5 m a W c v U G F j a 2 F n Z S 5 4 b W w g o h g A K K A U A A A A A A A A A A A A A A A A A A A A A A A A A A A A h Y 8 x D o I w G I W v Q r r T Y j W R k J 8 y m D h J Y j Q x r k 0 p 0 A j F t M V y N w e P 5 B X E K O r m + L 7 3 D e / d r z f I h r Y J L t J Y 1 e k U z X C E A q l F V y h d p a h 3 Z R i j j M G W i x O v Z D D K 2 i a D L V J U O 3 d O C P H e Y z / H n a k I j a I Z O e a b v a h l y 9 F H V v / l U G n r u B Y S M T i 8 x j C K 4 y W m d I E j I B O D X O l v T 8 e 5 z / Y H w q p v X G 8 k K 0 2 4 3 g G Z I p D 3 B f Y A U E s D B B Q A A g A I A G 1 j j 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Y 4 5 R K I p H u A 4 A A A A R A A A A E w A c A E Z v c m 1 1 b G F z L 1 N l Y 3 R p b 2 4 x L m 0 g o h g A K K A U A A A A A A A A A A A A A A A A A A A A A A A A A A A A K 0 5 N L s n M z 1 M I h t C G 1 g B Q S w E C L Q A U A A I A C A B t Y 4 5 R z U d p g 6 U A A A D 1 A A A A E g A A A A A A A A A A A A A A A A A A A A A A Q 2 9 u Z m l n L 1 B h Y 2 t h Z 2 U u e G 1 s U E s B A i 0 A F A A C A A g A b W O O U Q / K 6 a u k A A A A 6 Q A A A B M A A A A A A A A A A A A A A A A A 8 Q A A A F t D b 2 5 0 Z W 5 0 X 1 R 5 c G V z X S 5 4 b W x Q S w E C L Q A U A A I A C A B t Y 4 5 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2 6 M + / 9 z 1 k S 0 L 2 M z F k j C K g A A A A A C A A A A A A A Q Z g A A A A E A A C A A A A B v U L R w b d 0 0 t N p 3 Z 4 U w q B c j O L f 0 5 8 6 9 6 T c m 2 X e 8 g G F X b Q A A A A A O g A A A A A I A A C A A A A B X z 3 I W F 5 V c s 2 g w a + n N / 8 0 w Z g l G E 5 Q a 4 I G h q N 0 X B y F B 6 l A A A A C I C t s v J l n P d f 0 W d v i z v 0 N f D 0 m W 7 L n T J z z p A u 1 B G R d m H Q Z 9 2 N 0 I Z 8 J t g s U 5 8 E h y B U 8 j + i h R P O f 9 L u 3 L N / u u i f O 6 J 8 q X + 9 A 9 G q + S J 3 3 u S b 7 5 W E A A A A C e v J Q B Q 6 e R + j 4 Q u D J N f B m y b s b w e d 3 c l X O n H m O S p N 7 1 N j F x Z 2 o w 4 k z T l q v Y e h g 5 k N R m t E E 4 M g L K x U K E i T e Y f G o 0 < / D a t a M a s h u p > 
</file>

<file path=customXml/itemProps1.xml><?xml version="1.0" encoding="utf-8"?>
<ds:datastoreItem xmlns:ds="http://schemas.openxmlformats.org/officeDocument/2006/customXml" ds:itemID="{D1872110-6D00-4AD2-A680-2E4477E41B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SOMMAIRE</vt:lpstr>
      <vt:lpstr>MODE EMPLOI</vt:lpstr>
      <vt:lpstr>Caract OG</vt:lpstr>
      <vt:lpstr>Caract ESMS</vt:lpstr>
      <vt:lpstr>Axe 1</vt:lpstr>
      <vt:lpstr>Axe 2</vt:lpstr>
      <vt:lpstr>Axe 3</vt:lpstr>
      <vt:lpstr>Axe 4</vt:lpstr>
      <vt:lpstr>'Axe 1'!Impression_des_titres</vt:lpstr>
      <vt:lpstr>'Axe 2'!Impression_des_titres</vt:lpstr>
      <vt:lpstr>'Axe 3'!Impression_des_titres</vt:lpstr>
      <vt:lpstr>'Axe 4'!Impression_des_titres</vt:lpstr>
      <vt:lpstr>'Caract ESMS'!Impression_des_titres</vt:lpstr>
      <vt:lpstr>'Caract OG'!Impression_des_titres</vt:lpstr>
      <vt:lpstr>'Axe 1'!Zone_d_impression</vt:lpstr>
      <vt:lpstr>'Axe 2'!Zone_d_impression</vt:lpstr>
      <vt:lpstr>'Axe 3'!Zone_d_impression</vt:lpstr>
      <vt:lpstr>'Axe 4'!Zone_d_impression</vt:lpstr>
      <vt:lpstr>'Caract ESMS'!Zone_d_impression</vt:lpstr>
      <vt:lpstr>'Caract OG'!Zone_d_impression</vt:lpstr>
      <vt:lpstr>'MODE EMPLOI'!Zone_d_impression</vt:lpstr>
      <vt:lpstr>SOMMAIRE!Zone_d_impression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VITAL</dc:creator>
  <cp:lastModifiedBy>Jonathan DHIF</cp:lastModifiedBy>
  <cp:lastPrinted>2019-02-28T09:18:29Z</cp:lastPrinted>
  <dcterms:created xsi:type="dcterms:W3CDTF">2018-06-26T13:19:58Z</dcterms:created>
  <dcterms:modified xsi:type="dcterms:W3CDTF">2024-04-10T09:01:41Z</dcterms:modified>
</cp:coreProperties>
</file>